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9040" windowHeight="11955"/>
  </bookViews>
  <sheets>
    <sheet name="EVS 80 EX" sheetId="1" r:id="rId1"/>
  </sheets>
  <externalReferences>
    <externalReference r:id="rId2"/>
    <externalReference r:id="rId3"/>
  </externalReferences>
  <definedNames>
    <definedName name="ab_1_Stk" localSheetId="0">'EVS 80 EX'!$G:$G</definedName>
    <definedName name="ab_10_Stk" localSheetId="0">'EVS 80 EX'!$H:$H</definedName>
    <definedName name="Ab_30_Stk" localSheetId="0">'EVS 80 EX'!$I:$I</definedName>
    <definedName name="Ab_50_Stk" localSheetId="0">'EVS 80 EX'!$J:$J</definedName>
    <definedName name="Anz_Zwischen_Löcher" localSheetId="0">'EVS 80 EX'!$B:$B</definedName>
    <definedName name="_xlnm.Print_Area" localSheetId="0">'EVS 80 EX'!$A$1:$N$63</definedName>
    <definedName name="EVS_JIT_ja_nein" localSheetId="0">"'evs 80 e'!#REF!"</definedName>
    <definedName name="EVS_Staffelf_1_9" localSheetId="0">"'evs 80 e'!#REF!"</definedName>
    <definedName name="EVS_Staffelf_10_29" localSheetId="0">"'evs 80 e'!#REF!"</definedName>
    <definedName name="EVS_Staffelf_30_49" localSheetId="0">"'evs 80 e'!#REF!"</definedName>
    <definedName name="EVS_Staffelf_50_99" localSheetId="0">"'evs 80 e'!#REF!"</definedName>
    <definedName name="Gestreckte_Länge" localSheetId="0">'EVS 80 EX'!$E:$E</definedName>
    <definedName name="Innenumfang" localSheetId="0">'EVS 80 EX'!$K:$K</definedName>
    <definedName name="Loch_ab_1" localSheetId="0">'EVS 80 EX'!$G$51</definedName>
    <definedName name="Loch_ab_10" localSheetId="0">'EVS 80 EX'!$H$51</definedName>
    <definedName name="Loch_ab_30" localSheetId="0">'EVS 80 EX'!$I$51</definedName>
    <definedName name="Loch_ab_50" localSheetId="0">'EVS 80 EX'!$J$51</definedName>
    <definedName name="Lochung_DM" localSheetId="0">'EVS 80 EX'!$M:$M</definedName>
    <definedName name="Sprache">"['file:///S:/EDV/Selbsentwickelte%20Programme%20Sicherung/Verkauf/KATALOGE/Preise%20-%20EVS%20ECKIG_ab_6.3.2022%20Kopie.ods'#$Menü.$J$2]"</definedName>
    <definedName name="Stückzahl" localSheetId="0">'EVS 80 EX'!$A:$A</definedName>
    <definedName name="Z_84D972FE_E740_4616_97F0_613B9BAB398C_.wvu.Cols" localSheetId="0">'EVS 80 EX'!$O:$W</definedName>
    <definedName name="Z_84D972FE_E740_4616_97F0_613B9BAB398C_.wvu.PrintArea" localSheetId="0">'EVS 80 EX'!$A$1:$N$61</definedName>
    <definedName name="Z_A5B0737F_49C0_45D7_B6F8_233076BAD75F_.wvu.Cols" localSheetId="0">'EVS 80 EX'!$O:$AA</definedName>
    <definedName name="Z_A5B0737F_49C0_45D7_B6F8_233076BAD75F_.wvu.PrintArea" localSheetId="0">'EVS 80 EX'!$A$1:$N$61</definedName>
    <definedName name="Z_E82EA736_D8DE_47CF_994D_E51E1B2183B0_.wvu.Cols" localSheetId="0">'EVS 80 EX'!$O:$W</definedName>
    <definedName name="Z_E82EA736_D8DE_47CF_994D_E51E1B2183B0_.wvu.PrintArea" localSheetId="0">'EVS 80 EX'!$A$1:$N$61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1" i="1" l="1"/>
  <c r="E60" i="1"/>
  <c r="A60" i="1"/>
  <c r="E59" i="1"/>
  <c r="A59" i="1"/>
  <c r="E58" i="1"/>
  <c r="E57" i="1"/>
  <c r="A57" i="1"/>
  <c r="E56" i="1"/>
  <c r="A56" i="1"/>
  <c r="E55" i="1"/>
  <c r="A55" i="1"/>
  <c r="E54" i="1"/>
  <c r="A54" i="1"/>
  <c r="E53" i="1"/>
  <c r="A53" i="1"/>
  <c r="E52" i="1"/>
  <c r="A52" i="1"/>
  <c r="A51" i="1"/>
  <c r="J50" i="1"/>
  <c r="I50" i="1"/>
  <c r="H50" i="1"/>
  <c r="G50" i="1"/>
  <c r="A50" i="1"/>
  <c r="N11" i="1"/>
  <c r="M11" i="1"/>
  <c r="L11" i="1"/>
  <c r="K11" i="1"/>
  <c r="J11" i="1"/>
  <c r="I11" i="1"/>
  <c r="H11" i="1"/>
  <c r="G11" i="1"/>
  <c r="F11" i="1"/>
  <c r="E11" i="1"/>
  <c r="D11" i="1"/>
  <c r="C11" i="1"/>
  <c r="B11" i="1"/>
  <c r="A11" i="1"/>
  <c r="N10" i="1"/>
  <c r="M10" i="1"/>
  <c r="L10" i="1"/>
  <c r="K10" i="1"/>
  <c r="J10" i="1"/>
  <c r="I10" i="1"/>
  <c r="H10" i="1"/>
  <c r="G10" i="1"/>
  <c r="F10" i="1"/>
  <c r="E10" i="1"/>
  <c r="D10" i="1"/>
  <c r="C10" i="1"/>
  <c r="B10" i="1"/>
  <c r="A10" i="1"/>
  <c r="G9" i="1"/>
  <c r="A3" i="1" l="1"/>
  <c r="A2" i="1"/>
  <c r="W49" i="1"/>
  <c r="V49" i="1"/>
  <c r="U49" i="1"/>
  <c r="T49" i="1"/>
  <c r="N49" i="1"/>
  <c r="M49" i="1"/>
  <c r="L49" i="1"/>
  <c r="K49" i="1"/>
  <c r="I49" i="1" s="1"/>
  <c r="J49" i="1"/>
  <c r="H49" i="1"/>
  <c r="G49" i="1"/>
  <c r="W48" i="1"/>
  <c r="V48" i="1"/>
  <c r="U48" i="1"/>
  <c r="T48" i="1"/>
  <c r="N48" i="1"/>
  <c r="M48" i="1"/>
  <c r="L48" i="1"/>
  <c r="K48" i="1"/>
  <c r="J48" i="1" s="1"/>
  <c r="W47" i="1"/>
  <c r="V47" i="1"/>
  <c r="U47" i="1"/>
  <c r="T47" i="1"/>
  <c r="N47" i="1"/>
  <c r="M47" i="1"/>
  <c r="L47" i="1"/>
  <c r="K47" i="1"/>
  <c r="H47" i="1" s="1"/>
  <c r="J47" i="1"/>
  <c r="I47" i="1"/>
  <c r="W46" i="1"/>
  <c r="V46" i="1"/>
  <c r="U46" i="1"/>
  <c r="T46" i="1"/>
  <c r="N46" i="1"/>
  <c r="M46" i="1"/>
  <c r="L46" i="1"/>
  <c r="K46" i="1"/>
  <c r="I46" i="1" s="1"/>
  <c r="J46" i="1"/>
  <c r="W45" i="1"/>
  <c r="V45" i="1"/>
  <c r="U45" i="1"/>
  <c r="T45" i="1"/>
  <c r="N45" i="1"/>
  <c r="M45" i="1"/>
  <c r="L45" i="1"/>
  <c r="K45" i="1"/>
  <c r="J45" i="1"/>
  <c r="I45" i="1"/>
  <c r="H45" i="1"/>
  <c r="G45" i="1"/>
  <c r="W44" i="1"/>
  <c r="V44" i="1"/>
  <c r="U44" i="1"/>
  <c r="T44" i="1"/>
  <c r="N44" i="1"/>
  <c r="M44" i="1"/>
  <c r="L44" i="1"/>
  <c r="K44" i="1"/>
  <c r="I44" i="1" s="1"/>
  <c r="J44" i="1"/>
  <c r="W43" i="1"/>
  <c r="V43" i="1"/>
  <c r="U43" i="1"/>
  <c r="T43" i="1"/>
  <c r="N43" i="1"/>
  <c r="M43" i="1"/>
  <c r="L43" i="1"/>
  <c r="K43" i="1"/>
  <c r="J43" i="1"/>
  <c r="I43" i="1"/>
  <c r="H43" i="1"/>
  <c r="G43" i="1"/>
  <c r="W42" i="1"/>
  <c r="V42" i="1"/>
  <c r="U42" i="1"/>
  <c r="T42" i="1"/>
  <c r="N42" i="1"/>
  <c r="M42" i="1"/>
  <c r="L42" i="1"/>
  <c r="K42" i="1"/>
  <c r="I42" i="1" s="1"/>
  <c r="J42" i="1"/>
  <c r="W41" i="1"/>
  <c r="V41" i="1"/>
  <c r="U41" i="1"/>
  <c r="T41" i="1"/>
  <c r="N41" i="1"/>
  <c r="M41" i="1"/>
  <c r="L41" i="1"/>
  <c r="K41" i="1"/>
  <c r="J41" i="1"/>
  <c r="I41" i="1"/>
  <c r="H41" i="1"/>
  <c r="G41" i="1"/>
  <c r="W40" i="1"/>
  <c r="V40" i="1"/>
  <c r="U40" i="1"/>
  <c r="T40" i="1"/>
  <c r="N40" i="1"/>
  <c r="M40" i="1"/>
  <c r="L40" i="1"/>
  <c r="K40" i="1"/>
  <c r="I40" i="1" s="1"/>
  <c r="J40" i="1"/>
  <c r="W39" i="1"/>
  <c r="V39" i="1"/>
  <c r="U39" i="1"/>
  <c r="T39" i="1"/>
  <c r="N39" i="1"/>
  <c r="M39" i="1"/>
  <c r="L39" i="1"/>
  <c r="K39" i="1"/>
  <c r="J39" i="1"/>
  <c r="I39" i="1"/>
  <c r="H39" i="1"/>
  <c r="G39" i="1"/>
  <c r="W38" i="1"/>
  <c r="V38" i="1"/>
  <c r="U38" i="1"/>
  <c r="T38" i="1"/>
  <c r="N38" i="1"/>
  <c r="M38" i="1"/>
  <c r="L38" i="1"/>
  <c r="K38" i="1"/>
  <c r="I38" i="1" s="1"/>
  <c r="J38" i="1"/>
  <c r="W37" i="1"/>
  <c r="V37" i="1"/>
  <c r="U37" i="1"/>
  <c r="T37" i="1"/>
  <c r="N37" i="1"/>
  <c r="M37" i="1"/>
  <c r="L37" i="1"/>
  <c r="K37" i="1"/>
  <c r="J37" i="1"/>
  <c r="I37" i="1"/>
  <c r="H37" i="1"/>
  <c r="G37" i="1"/>
  <c r="W36" i="1"/>
  <c r="V36" i="1"/>
  <c r="U36" i="1"/>
  <c r="T36" i="1"/>
  <c r="N36" i="1"/>
  <c r="M36" i="1"/>
  <c r="L36" i="1"/>
  <c r="K36" i="1"/>
  <c r="I36" i="1" s="1"/>
  <c r="J36" i="1"/>
  <c r="W35" i="1"/>
  <c r="V35" i="1"/>
  <c r="U35" i="1"/>
  <c r="T35" i="1"/>
  <c r="N35" i="1"/>
  <c r="M35" i="1"/>
  <c r="L35" i="1"/>
  <c r="K35" i="1"/>
  <c r="J35" i="1"/>
  <c r="I35" i="1"/>
  <c r="H35" i="1"/>
  <c r="G35" i="1"/>
  <c r="W34" i="1"/>
  <c r="V34" i="1"/>
  <c r="U34" i="1"/>
  <c r="T34" i="1"/>
  <c r="N34" i="1"/>
  <c r="M34" i="1"/>
  <c r="L34" i="1"/>
  <c r="K34" i="1"/>
  <c r="I34" i="1" s="1"/>
  <c r="J34" i="1"/>
  <c r="W33" i="1"/>
  <c r="V33" i="1"/>
  <c r="U33" i="1"/>
  <c r="T33" i="1"/>
  <c r="N33" i="1"/>
  <c r="M33" i="1"/>
  <c r="L33" i="1"/>
  <c r="K33" i="1"/>
  <c r="J33" i="1"/>
  <c r="I33" i="1"/>
  <c r="H33" i="1"/>
  <c r="G33" i="1"/>
  <c r="W32" i="1"/>
  <c r="V32" i="1"/>
  <c r="U32" i="1"/>
  <c r="T32" i="1"/>
  <c r="N32" i="1"/>
  <c r="M32" i="1"/>
  <c r="L32" i="1"/>
  <c r="K32" i="1"/>
  <c r="I32" i="1" s="1"/>
  <c r="J32" i="1"/>
  <c r="W31" i="1"/>
  <c r="V31" i="1"/>
  <c r="U31" i="1"/>
  <c r="T31" i="1"/>
  <c r="N31" i="1"/>
  <c r="M31" i="1"/>
  <c r="L31" i="1"/>
  <c r="K31" i="1"/>
  <c r="J31" i="1"/>
  <c r="I31" i="1"/>
  <c r="H31" i="1"/>
  <c r="G31" i="1"/>
  <c r="W30" i="1"/>
  <c r="V30" i="1"/>
  <c r="U30" i="1"/>
  <c r="T30" i="1"/>
  <c r="N30" i="1"/>
  <c r="M30" i="1"/>
  <c r="L30" i="1"/>
  <c r="K30" i="1"/>
  <c r="I30" i="1" s="1"/>
  <c r="J30" i="1"/>
  <c r="W29" i="1"/>
  <c r="V29" i="1"/>
  <c r="U29" i="1"/>
  <c r="T29" i="1"/>
  <c r="N29" i="1"/>
  <c r="M29" i="1"/>
  <c r="L29" i="1"/>
  <c r="K29" i="1"/>
  <c r="J29" i="1"/>
  <c r="I29" i="1"/>
  <c r="H29" i="1"/>
  <c r="G29" i="1"/>
  <c r="W28" i="1"/>
  <c r="V28" i="1"/>
  <c r="U28" i="1"/>
  <c r="T28" i="1"/>
  <c r="N28" i="1"/>
  <c r="M28" i="1"/>
  <c r="L28" i="1"/>
  <c r="K28" i="1"/>
  <c r="I28" i="1" s="1"/>
  <c r="J28" i="1"/>
  <c r="W27" i="1"/>
  <c r="V27" i="1"/>
  <c r="U27" i="1"/>
  <c r="T27" i="1"/>
  <c r="N27" i="1"/>
  <c r="M27" i="1"/>
  <c r="L27" i="1"/>
  <c r="K27" i="1"/>
  <c r="J27" i="1"/>
  <c r="I27" i="1"/>
  <c r="H27" i="1"/>
  <c r="G27" i="1"/>
  <c r="W26" i="1"/>
  <c r="V26" i="1"/>
  <c r="U26" i="1"/>
  <c r="T26" i="1"/>
  <c r="N26" i="1"/>
  <c r="M26" i="1"/>
  <c r="L26" i="1"/>
  <c r="K26" i="1"/>
  <c r="I26" i="1" s="1"/>
  <c r="J26" i="1"/>
  <c r="W25" i="1"/>
  <c r="V25" i="1"/>
  <c r="U25" i="1"/>
  <c r="T25" i="1"/>
  <c r="N25" i="1"/>
  <c r="M25" i="1"/>
  <c r="L25" i="1"/>
  <c r="K25" i="1"/>
  <c r="J25" i="1"/>
  <c r="I25" i="1"/>
  <c r="H25" i="1"/>
  <c r="G25" i="1"/>
  <c r="W24" i="1"/>
  <c r="V24" i="1"/>
  <c r="U24" i="1"/>
  <c r="T24" i="1"/>
  <c r="N24" i="1"/>
  <c r="M24" i="1"/>
  <c r="L24" i="1"/>
  <c r="K24" i="1"/>
  <c r="I24" i="1" s="1"/>
  <c r="J24" i="1"/>
  <c r="W23" i="1"/>
  <c r="V23" i="1"/>
  <c r="U23" i="1"/>
  <c r="T23" i="1"/>
  <c r="N23" i="1"/>
  <c r="M23" i="1"/>
  <c r="L23" i="1"/>
  <c r="K23" i="1"/>
  <c r="J23" i="1"/>
  <c r="I23" i="1"/>
  <c r="H23" i="1"/>
  <c r="G23" i="1"/>
  <c r="W22" i="1"/>
  <c r="V22" i="1"/>
  <c r="U22" i="1"/>
  <c r="T22" i="1"/>
  <c r="N22" i="1"/>
  <c r="M22" i="1"/>
  <c r="L22" i="1"/>
  <c r="K22" i="1"/>
  <c r="I22" i="1" s="1"/>
  <c r="J22" i="1"/>
  <c r="W21" i="1"/>
  <c r="V21" i="1"/>
  <c r="U21" i="1"/>
  <c r="T21" i="1"/>
  <c r="N21" i="1"/>
  <c r="M21" i="1"/>
  <c r="L21" i="1"/>
  <c r="K21" i="1"/>
  <c r="J21" i="1"/>
  <c r="I21" i="1"/>
  <c r="H21" i="1"/>
  <c r="G21" i="1"/>
  <c r="W20" i="1"/>
  <c r="V20" i="1"/>
  <c r="U20" i="1"/>
  <c r="T20" i="1"/>
  <c r="N20" i="1"/>
  <c r="M20" i="1"/>
  <c r="L20" i="1"/>
  <c r="K20" i="1"/>
  <c r="I20" i="1" s="1"/>
  <c r="J20" i="1"/>
  <c r="W19" i="1"/>
  <c r="V19" i="1"/>
  <c r="U19" i="1"/>
  <c r="T19" i="1"/>
  <c r="N19" i="1"/>
  <c r="M19" i="1"/>
  <c r="L19" i="1"/>
  <c r="K19" i="1"/>
  <c r="J19" i="1"/>
  <c r="I19" i="1"/>
  <c r="H19" i="1"/>
  <c r="G19" i="1"/>
  <c r="W18" i="1"/>
  <c r="V18" i="1"/>
  <c r="U18" i="1"/>
  <c r="T18" i="1"/>
  <c r="N18" i="1"/>
  <c r="M18" i="1"/>
  <c r="L18" i="1"/>
  <c r="K18" i="1"/>
  <c r="I18" i="1" s="1"/>
  <c r="J18" i="1"/>
  <c r="W17" i="1"/>
  <c r="V17" i="1"/>
  <c r="U17" i="1"/>
  <c r="T17" i="1"/>
  <c r="N17" i="1"/>
  <c r="M17" i="1"/>
  <c r="L17" i="1"/>
  <c r="K17" i="1"/>
  <c r="J17" i="1"/>
  <c r="I17" i="1"/>
  <c r="H17" i="1"/>
  <c r="G17" i="1"/>
  <c r="W16" i="1"/>
  <c r="V16" i="1"/>
  <c r="U16" i="1"/>
  <c r="T16" i="1"/>
  <c r="N16" i="1"/>
  <c r="M16" i="1"/>
  <c r="L16" i="1"/>
  <c r="K16" i="1"/>
  <c r="I16" i="1" s="1"/>
  <c r="J16" i="1"/>
  <c r="W15" i="1"/>
  <c r="V15" i="1"/>
  <c r="U15" i="1"/>
  <c r="T15" i="1"/>
  <c r="N15" i="1"/>
  <c r="M15" i="1"/>
  <c r="L15" i="1"/>
  <c r="K15" i="1"/>
  <c r="J15" i="1"/>
  <c r="I15" i="1"/>
  <c r="H15" i="1"/>
  <c r="G15" i="1"/>
  <c r="W14" i="1"/>
  <c r="V14" i="1"/>
  <c r="U14" i="1"/>
  <c r="T14" i="1"/>
  <c r="M14" i="1"/>
  <c r="N14" i="1" s="1"/>
  <c r="L14" i="1"/>
  <c r="K14" i="1"/>
  <c r="I14" i="1" s="1"/>
  <c r="J14" i="1"/>
  <c r="W13" i="1"/>
  <c r="V13" i="1"/>
  <c r="U13" i="1"/>
  <c r="T13" i="1"/>
  <c r="N13" i="1"/>
  <c r="M13" i="1"/>
  <c r="L13" i="1"/>
  <c r="K13" i="1"/>
  <c r="J13" i="1"/>
  <c r="I13" i="1"/>
  <c r="H13" i="1"/>
  <c r="G13" i="1"/>
  <c r="G48" i="1" l="1"/>
  <c r="G14" i="1"/>
  <c r="G18" i="1"/>
  <c r="G20" i="1"/>
  <c r="G24" i="1"/>
  <c r="G30" i="1"/>
  <c r="G32" i="1"/>
  <c r="G36" i="1"/>
  <c r="G40" i="1"/>
  <c r="G42" i="1"/>
  <c r="H14" i="1"/>
  <c r="H16" i="1"/>
  <c r="H26" i="1"/>
  <c r="H28" i="1"/>
  <c r="H30" i="1"/>
  <c r="H32" i="1"/>
  <c r="H34" i="1"/>
  <c r="H36" i="1"/>
  <c r="H38" i="1"/>
  <c r="H40" i="1"/>
  <c r="H42" i="1"/>
  <c r="H44" i="1"/>
  <c r="H46" i="1"/>
  <c r="H48" i="1"/>
  <c r="G16" i="1"/>
  <c r="G22" i="1"/>
  <c r="G26" i="1"/>
  <c r="G28" i="1"/>
  <c r="G34" i="1"/>
  <c r="G38" i="1"/>
  <c r="G44" i="1"/>
  <c r="G46" i="1"/>
  <c r="H18" i="1"/>
  <c r="H20" i="1"/>
  <c r="H22" i="1"/>
  <c r="H24" i="1"/>
  <c r="I48" i="1"/>
  <c r="G47" i="1"/>
</calcChain>
</file>

<file path=xl/sharedStrings.xml><?xml version="1.0" encoding="utf-8"?>
<sst xmlns="http://schemas.openxmlformats.org/spreadsheetml/2006/main" count="60" uniqueCount="23">
  <si>
    <t>Teuerungszuschlag</t>
  </si>
  <si>
    <t>ab 1</t>
  </si>
  <si>
    <t>ab 10</t>
  </si>
  <si>
    <t>ab 30</t>
  </si>
  <si>
    <t>ab 50</t>
  </si>
  <si>
    <t>Stk</t>
  </si>
  <si>
    <t>€</t>
  </si>
  <si>
    <t>GS  60 Fl 30</t>
  </si>
  <si>
    <t>a=y2-y1/x2-x1</t>
  </si>
  <si>
    <t>b= y-ax</t>
  </si>
  <si>
    <t>y=ax + b</t>
  </si>
  <si>
    <t>GS 130 Fl 20</t>
  </si>
  <si>
    <t>GS 130 Fl 30</t>
  </si>
  <si>
    <t>GS 150 Fl 20</t>
  </si>
  <si>
    <t>y=ax + b + c</t>
  </si>
  <si>
    <t>GS 150 Fl 30</t>
  </si>
  <si>
    <t>GS 180 Fl 20</t>
  </si>
  <si>
    <t>GS 180 Fl 30</t>
  </si>
  <si>
    <t>GS 130 Fl 30V2A</t>
  </si>
  <si>
    <t>GS 150 Fl 30V2A</t>
  </si>
  <si>
    <t>:*</t>
  </si>
  <si>
    <t>:</t>
  </si>
  <si>
    <t>GS 180 Fl 30V2A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</si>
</sst>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00"/>
    <numFmt numFmtId="165" formatCode="dd&quot;.&quot;mm&quot;.&quot;yyyy"/>
    <numFmt numFmtId="166" formatCode="0.0%"/>
    <numFmt numFmtId="169" formatCode="&quot; &quot;* #,##0.00&quot;       &quot;;&quot;-&quot;* #,##0.00&quot;       &quot;;&quot; &quot;* &quot;-&quot;#&quot;       &quot;;&quot; &quot;@&quot; &quot;"/>
    <numFmt numFmtId="171" formatCode="_-* #,##0.00\ _D_M_-;\-* #,##0.00\ _D_M_-;_-* &quot;&quot;??\ _D_M_-;_-@_-"/>
  </numFmts>
  <fonts count="40">
    <font>
      <sz val="10"/>
      <color theme="1"/>
      <name val="Liberation Sans"/>
      <family val="2"/>
    </font>
    <font>
      <sz val="10"/>
      <color theme="1"/>
      <name val="Liberation Sans"/>
      <family val="2"/>
    </font>
    <font>
      <b/>
      <sz val="10"/>
      <color theme="1"/>
      <name val="Liberation Sans"/>
      <family val="2"/>
    </font>
    <font>
      <b/>
      <sz val="10"/>
      <color rgb="FFFFFFFF"/>
      <name val="Liberation Sans"/>
      <family val="2"/>
    </font>
    <font>
      <sz val="10"/>
      <color rgb="FFCC0000"/>
      <name val="Liberation Sans"/>
      <family val="2"/>
    </font>
    <font>
      <sz val="10"/>
      <color theme="1"/>
      <name val="Arial"/>
      <family val="2"/>
    </font>
    <font>
      <i/>
      <sz val="10"/>
      <color rgb="FF808080"/>
      <name val="Liberation Sans"/>
      <family val="2"/>
    </font>
    <font>
      <sz val="10"/>
      <color rgb="FF006600"/>
      <name val="Liberation Sans"/>
      <family val="2"/>
    </font>
    <font>
      <b/>
      <sz val="24"/>
      <color rgb="FF000000"/>
      <name val="Liberation Sans"/>
      <family val="2"/>
    </font>
    <font>
      <b/>
      <sz val="18"/>
      <color rgb="FF000000"/>
      <name val="Liberation Sans"/>
      <family val="2"/>
    </font>
    <font>
      <b/>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theme="1"/>
      <name val="Liberation Sans"/>
      <family val="2"/>
    </font>
    <font>
      <b/>
      <sz val="11"/>
      <color rgb="FFFFFFFF"/>
      <name val="Arial Narrow"/>
      <family val="2"/>
    </font>
    <font>
      <b/>
      <sz val="11"/>
      <color theme="1"/>
      <name val="Arial Narrow"/>
      <family val="2"/>
    </font>
    <font>
      <b/>
      <sz val="13"/>
      <color rgb="FFFFFFFF"/>
      <name val="Arial Narrow"/>
      <family val="2"/>
    </font>
    <font>
      <sz val="9"/>
      <color rgb="FFFFFFFF"/>
      <name val="Arial Narrow"/>
      <family val="2"/>
    </font>
    <font>
      <sz val="11"/>
      <color rgb="FFFFFFFF"/>
      <name val="Arial"/>
      <family val="2"/>
    </font>
    <font>
      <sz val="11"/>
      <color theme="1"/>
      <name val="Arial"/>
      <family val="2"/>
    </font>
    <font>
      <sz val="11"/>
      <color theme="1"/>
      <name val="Arial Narrow"/>
      <family val="2"/>
    </font>
    <font>
      <sz val="10"/>
      <color theme="1"/>
      <name val="Arial Narrow"/>
      <family val="2"/>
    </font>
    <font>
      <b/>
      <sz val="16"/>
      <color theme="1"/>
      <name val="Arial Narrow"/>
      <family val="2"/>
    </font>
    <font>
      <b/>
      <sz val="18"/>
      <color theme="1"/>
      <name val="Arial Narrow"/>
      <family val="2"/>
    </font>
    <font>
      <b/>
      <u val="double"/>
      <sz val="11"/>
      <color theme="1"/>
      <name val="Arial Narrow"/>
      <family val="2"/>
    </font>
    <font>
      <b/>
      <sz val="9"/>
      <color theme="1"/>
      <name val="Arial Narrow"/>
      <family val="2"/>
    </font>
    <font>
      <sz val="8"/>
      <color theme="1"/>
      <name val="Arial"/>
      <family val="2"/>
    </font>
    <font>
      <sz val="9"/>
      <color theme="1"/>
      <name val="Arial Narrow"/>
      <family val="2"/>
    </font>
    <font>
      <sz val="8"/>
      <color theme="1"/>
      <name val="Arial Narrow"/>
      <family val="2"/>
    </font>
    <font>
      <sz val="7.5"/>
      <color theme="1"/>
      <name val="Arial"/>
      <family val="2"/>
    </font>
    <font>
      <b/>
      <sz val="8"/>
      <color theme="1"/>
      <name val="Arial"/>
      <family val="2"/>
    </font>
    <font>
      <b/>
      <sz val="11"/>
      <color rgb="FFFFFFFF"/>
      <name val="Arial Narrow"/>
      <family val="2"/>
      <charset val="1"/>
    </font>
    <font>
      <b/>
      <sz val="10"/>
      <color rgb="FFFFFFFF"/>
      <name val="Arial"/>
      <family val="2"/>
      <charset val="1"/>
    </font>
    <font>
      <sz val="11"/>
      <color rgb="FFFFFFFF"/>
      <name val="Arial Narrow"/>
      <family val="2"/>
      <charset val="1"/>
    </font>
    <font>
      <b/>
      <sz val="9"/>
      <name val="Arial Narrow"/>
      <family val="2"/>
      <charset val="1"/>
    </font>
    <font>
      <sz val="9"/>
      <name val="Arial Narrow"/>
      <family val="2"/>
      <charset val="1"/>
    </font>
    <font>
      <sz val="10"/>
      <name val="Arial"/>
      <family val="2"/>
      <charset val="1"/>
    </font>
    <font>
      <b/>
      <sz val="8"/>
      <name val="Arial Narrow"/>
      <family val="2"/>
      <charset val="1"/>
    </font>
    <font>
      <sz val="8"/>
      <name val="Arial Narrow"/>
      <family val="2"/>
      <charset val="1"/>
    </font>
  </fonts>
  <fills count="14">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00FF"/>
        <bgColor rgb="FFFF00FF"/>
      </patternFill>
    </fill>
    <fill>
      <patternFill patternType="solid">
        <fgColor rgb="FFFFFFFF"/>
        <bgColor rgb="FFFFFFFF"/>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
      <patternFill patternType="solid">
        <fgColor rgb="FF005091"/>
        <bgColor rgb="FF003366"/>
      </patternFill>
    </fill>
    <fill>
      <patternFill patternType="solid">
        <fgColor rgb="FFD5EBF8"/>
        <bgColor rgb="FFE0E0E0"/>
      </patternFill>
    </fill>
  </fills>
  <borders count="36">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rgb="FF005091"/>
      </bottom>
      <diagonal/>
    </border>
    <border>
      <left/>
      <right/>
      <top style="medium">
        <color auto="1"/>
      </top>
      <bottom style="hair">
        <color rgb="FF005091"/>
      </bottom>
      <diagonal/>
    </border>
    <border>
      <left/>
      <right style="medium">
        <color auto="1"/>
      </right>
      <top style="medium">
        <color auto="1"/>
      </top>
      <bottom style="hair">
        <color rgb="FF005091"/>
      </bottom>
      <diagonal/>
    </border>
  </borders>
  <cellStyleXfs count="22">
    <xf numFmtId="0" fontId="0" fillId="0" borderId="0"/>
    <xf numFmtId="0" fontId="12" fillId="10" borderId="0"/>
    <xf numFmtId="0" fontId="2" fillId="0" borderId="0"/>
    <xf numFmtId="0" fontId="3" fillId="2" borderId="0"/>
    <xf numFmtId="0" fontId="3" fillId="3" borderId="0"/>
    <xf numFmtId="0" fontId="2" fillId="4" borderId="0"/>
    <xf numFmtId="0" fontId="4" fillId="5" borderId="0"/>
    <xf numFmtId="0" fontId="1" fillId="6" borderId="0"/>
    <xf numFmtId="0" fontId="3" fillId="8" borderId="0"/>
    <xf numFmtId="169" fontId="5" fillId="0" borderId="0"/>
    <xf numFmtId="0" fontId="6" fillId="0" borderId="0"/>
    <xf numFmtId="0" fontId="7" fillId="9" borderId="0"/>
    <xf numFmtId="0" fontId="8" fillId="0" borderId="0"/>
    <xf numFmtId="0" fontId="9" fillId="0" borderId="0"/>
    <xf numFmtId="0" fontId="10" fillId="0" borderId="0"/>
    <xf numFmtId="0" fontId="11" fillId="0" borderId="0"/>
    <xf numFmtId="0" fontId="13" fillId="10" borderId="1"/>
    <xf numFmtId="0" fontId="14" fillId="0" borderId="0"/>
    <xf numFmtId="0" fontId="1" fillId="0" borderId="0"/>
    <xf numFmtId="0" fontId="1" fillId="0" borderId="0"/>
    <xf numFmtId="0" fontId="4" fillId="0" borderId="0"/>
    <xf numFmtId="43" fontId="1" fillId="0" borderId="0" applyFont="0" applyFill="0" applyBorder="0" applyAlignment="0" applyProtection="0"/>
  </cellStyleXfs>
  <cellXfs count="128">
    <xf numFmtId="0" fontId="0" fillId="0" borderId="0" xfId="0"/>
    <xf numFmtId="0" fontId="15" fillId="0" borderId="2"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3" xfId="0" applyFont="1" applyBorder="1" applyAlignment="1" applyProtection="1">
      <alignment horizontal="left" vertical="center"/>
      <protection hidden="1"/>
    </xf>
    <xf numFmtId="0" fontId="15" fillId="0" borderId="3" xfId="0" applyFont="1" applyBorder="1" applyAlignment="1" applyProtection="1">
      <alignment vertical="center"/>
      <protection hidden="1"/>
    </xf>
    <xf numFmtId="0" fontId="15" fillId="0" borderId="3" xfId="0" applyFont="1" applyBorder="1" applyAlignment="1" applyProtection="1">
      <alignment horizontal="right" vertical="center"/>
      <protection hidden="1"/>
    </xf>
    <xf numFmtId="0" fontId="15" fillId="0" borderId="3" xfId="0" applyFont="1" applyBorder="1" applyAlignment="1" applyProtection="1">
      <alignment horizontal="center" vertical="center"/>
      <protection hidden="1"/>
    </xf>
    <xf numFmtId="0" fontId="16" fillId="0" borderId="4" xfId="0" applyFont="1" applyBorder="1" applyAlignment="1" applyProtection="1">
      <alignment horizontal="right" vertical="center"/>
      <protection hidden="1"/>
    </xf>
    <xf numFmtId="0" fontId="5" fillId="0" borderId="0" xfId="0" applyFont="1" applyProtection="1">
      <protection hidden="1"/>
    </xf>
    <xf numFmtId="0" fontId="0" fillId="0" borderId="0" xfId="0" applyProtection="1">
      <protection hidden="1"/>
    </xf>
    <xf numFmtId="0" fontId="18" fillId="0" borderId="6" xfId="0" applyFont="1" applyBorder="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20" fillId="0" borderId="7" xfId="0" applyFont="1" applyBorder="1" applyAlignment="1" applyProtection="1">
      <alignment horizontal="left" vertical="center"/>
      <protection hidden="1"/>
    </xf>
    <xf numFmtId="0" fontId="21" fillId="0" borderId="6" xfId="0" applyFont="1" applyBorder="1" applyAlignment="1" applyProtection="1">
      <alignment vertical="center"/>
      <protection hidden="1"/>
    </xf>
    <xf numFmtId="0" fontId="21" fillId="0" borderId="0" xfId="0" applyFont="1" applyBorder="1" applyAlignment="1" applyProtection="1">
      <alignment vertical="center"/>
      <protection hidden="1"/>
    </xf>
    <xf numFmtId="0" fontId="22" fillId="0" borderId="0" xfId="0" applyFont="1" applyBorder="1" applyAlignment="1" applyProtection="1">
      <alignment vertical="center"/>
      <protection hidden="1"/>
    </xf>
    <xf numFmtId="0" fontId="21" fillId="0" borderId="0" xfId="0" applyFont="1" applyBorder="1" applyAlignment="1" applyProtection="1">
      <alignment horizontal="right" vertical="center"/>
      <protection hidden="1"/>
    </xf>
    <xf numFmtId="0" fontId="21" fillId="0" borderId="0" xfId="0" applyFont="1" applyBorder="1" applyAlignment="1" applyProtection="1">
      <alignment horizontal="center" vertical="center"/>
      <protection hidden="1"/>
    </xf>
    <xf numFmtId="0" fontId="21" fillId="0" borderId="7" xfId="0" applyFont="1" applyBorder="1" applyAlignment="1" applyProtection="1">
      <alignment horizontal="right" vertical="center"/>
      <protection hidden="1"/>
    </xf>
    <xf numFmtId="0" fontId="23" fillId="0" borderId="6"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16" fillId="0" borderId="0" xfId="0" applyFont="1" applyBorder="1" applyAlignment="1" applyProtection="1">
      <alignment vertical="center"/>
      <protection hidden="1"/>
    </xf>
    <xf numFmtId="165" fontId="5" fillId="0" borderId="0" xfId="0" applyNumberFormat="1" applyFont="1" applyProtection="1">
      <protection hidden="1"/>
    </xf>
    <xf numFmtId="166" fontId="5" fillId="0" borderId="0" xfId="0" applyNumberFormat="1" applyFont="1" applyProtection="1">
      <protection hidden="1"/>
    </xf>
    <xf numFmtId="0" fontId="16" fillId="0" borderId="0" xfId="0" applyFont="1" applyBorder="1" applyAlignment="1" applyProtection="1">
      <alignment horizontal="left" vertical="center"/>
      <protection hidden="1"/>
    </xf>
    <xf numFmtId="0" fontId="24" fillId="0" borderId="6"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25" fillId="0" borderId="0" xfId="0" applyFont="1" applyBorder="1" applyAlignment="1" applyProtection="1">
      <alignment vertical="center"/>
      <protection hidden="1"/>
    </xf>
    <xf numFmtId="0" fontId="26" fillId="0" borderId="0" xfId="0" applyFont="1" applyBorder="1" applyAlignment="1" applyProtection="1">
      <alignment horizontal="center" vertical="center"/>
      <protection hidden="1"/>
    </xf>
    <xf numFmtId="0" fontId="27" fillId="7" borderId="0" xfId="0" applyFont="1" applyFill="1" applyProtection="1">
      <protection hidden="1"/>
    </xf>
    <xf numFmtId="0" fontId="27" fillId="7" borderId="0" xfId="0" applyFont="1" applyFill="1" applyBorder="1" applyProtection="1">
      <protection hidden="1"/>
    </xf>
    <xf numFmtId="0" fontId="5" fillId="7" borderId="0" xfId="0" applyFont="1" applyFill="1" applyProtection="1">
      <protection hidden="1"/>
    </xf>
    <xf numFmtId="0" fontId="28" fillId="7" borderId="0" xfId="0" applyFont="1" applyFill="1" applyAlignment="1" applyProtection="1">
      <alignment vertical="center"/>
      <protection hidden="1"/>
    </xf>
    <xf numFmtId="0" fontId="28" fillId="7" borderId="0" xfId="0" applyFont="1" applyFill="1" applyBorder="1" applyAlignment="1" applyProtection="1">
      <alignment vertical="center"/>
      <protection hidden="1"/>
    </xf>
    <xf numFmtId="0" fontId="28" fillId="0" borderId="0" xfId="0" applyFont="1" applyAlignment="1" applyProtection="1">
      <alignment vertical="center"/>
      <protection hidden="1"/>
    </xf>
    <xf numFmtId="0" fontId="28" fillId="7" borderId="11" xfId="0" applyFont="1" applyFill="1" applyBorder="1" applyAlignment="1" applyProtection="1">
      <alignment vertical="center"/>
      <protection hidden="1"/>
    </xf>
    <xf numFmtId="0" fontId="29" fillId="7" borderId="3" xfId="0" applyFont="1" applyFill="1" applyBorder="1" applyAlignment="1" applyProtection="1">
      <alignment vertical="center"/>
      <protection hidden="1"/>
    </xf>
    <xf numFmtId="0" fontId="30" fillId="0" borderId="12" xfId="0" applyFont="1" applyBorder="1" applyAlignment="1" applyProtection="1">
      <alignment horizontal="left" vertical="center"/>
      <protection hidden="1"/>
    </xf>
    <xf numFmtId="0" fontId="31" fillId="0" borderId="11" xfId="0" applyFont="1" applyBorder="1" applyAlignment="1" applyProtection="1">
      <alignment horizontal="center" vertical="center"/>
      <protection hidden="1"/>
    </xf>
    <xf numFmtId="0" fontId="30" fillId="0" borderId="13" xfId="0" applyFont="1" applyBorder="1" applyAlignment="1" applyProtection="1">
      <alignment horizontal="right" vertical="center"/>
      <protection hidden="1"/>
    </xf>
    <xf numFmtId="0" fontId="29" fillId="7" borderId="0" xfId="0" applyFont="1" applyFill="1" applyBorder="1" applyAlignment="1" applyProtection="1">
      <alignment vertical="center"/>
      <protection hidden="1"/>
    </xf>
    <xf numFmtId="0" fontId="31" fillId="0" borderId="8" xfId="0" applyFont="1" applyBorder="1" applyAlignment="1" applyProtection="1">
      <alignment horizontal="center"/>
      <protection locked="0"/>
    </xf>
    <xf numFmtId="0" fontId="31" fillId="0" borderId="8" xfId="0" applyFont="1" applyBorder="1" applyAlignment="1" applyProtection="1">
      <protection locked="0"/>
    </xf>
    <xf numFmtId="0" fontId="31" fillId="0" borderId="8" xfId="0" applyFont="1" applyBorder="1" applyAlignment="1" applyProtection="1">
      <alignment horizontal="right"/>
      <protection locked="0"/>
    </xf>
    <xf numFmtId="2" fontId="31" fillId="10" borderId="0" xfId="0" applyNumberFormat="1" applyFont="1" applyFill="1" applyBorder="1" applyAlignment="1" applyProtection="1">
      <alignment horizontal="center"/>
      <protection hidden="1"/>
    </xf>
    <xf numFmtId="4" fontId="31" fillId="10" borderId="0" xfId="0" applyNumberFormat="1" applyFont="1" applyFill="1" applyBorder="1" applyAlignment="1" applyProtection="1">
      <alignment horizontal="center"/>
      <protection hidden="1"/>
    </xf>
    <xf numFmtId="0" fontId="27" fillId="10" borderId="0" xfId="0" applyFont="1" applyFill="1" applyBorder="1" applyAlignment="1" applyProtection="1">
      <alignment horizontal="center"/>
      <protection hidden="1"/>
    </xf>
    <xf numFmtId="4" fontId="31" fillId="11" borderId="5" xfId="0" applyNumberFormat="1" applyFont="1" applyFill="1" applyBorder="1" applyAlignment="1" applyProtection="1">
      <alignment vertical="center"/>
      <protection hidden="1"/>
    </xf>
    <xf numFmtId="4" fontId="27" fillId="11" borderId="5" xfId="0" applyNumberFormat="1" applyFont="1" applyFill="1" applyBorder="1" applyAlignment="1" applyProtection="1">
      <alignment horizontal="right" vertical="center"/>
      <protection hidden="1"/>
    </xf>
    <xf numFmtId="0" fontId="27" fillId="0" borderId="11" xfId="0" applyFont="1" applyBorder="1" applyAlignment="1" applyProtection="1">
      <alignment vertical="center"/>
      <protection hidden="1"/>
    </xf>
    <xf numFmtId="0" fontId="27" fillId="0" borderId="0" xfId="0" applyFont="1" applyBorder="1" applyAlignment="1" applyProtection="1">
      <alignment vertical="center"/>
      <protection hidden="1"/>
    </xf>
    <xf numFmtId="0" fontId="27" fillId="7" borderId="0" xfId="0" applyFont="1" applyFill="1" applyBorder="1" applyAlignment="1" applyProtection="1">
      <alignment vertical="center"/>
      <protection hidden="1"/>
    </xf>
    <xf numFmtId="0" fontId="27" fillId="7" borderId="0" xfId="0" applyFont="1" applyFill="1" applyAlignment="1" applyProtection="1">
      <alignment vertical="center"/>
      <protection hidden="1"/>
    </xf>
    <xf numFmtId="2" fontId="27" fillId="0" borderId="0" xfId="0" applyNumberFormat="1" applyFont="1" applyBorder="1" applyProtection="1">
      <protection hidden="1"/>
    </xf>
    <xf numFmtId="0" fontId="0" fillId="0" borderId="0" xfId="0" applyAlignment="1" applyProtection="1">
      <alignment vertical="center"/>
      <protection hidden="1"/>
    </xf>
    <xf numFmtId="0" fontId="31" fillId="0" borderId="14" xfId="0" applyFont="1" applyBorder="1" applyAlignment="1" applyProtection="1">
      <alignment horizontal="center"/>
      <protection locked="0"/>
    </xf>
    <xf numFmtId="0" fontId="31" fillId="0" borderId="14" xfId="0" applyFont="1" applyBorder="1" applyAlignment="1" applyProtection="1">
      <protection locked="0"/>
    </xf>
    <xf numFmtId="0" fontId="31" fillId="0" borderId="14" xfId="0" applyFont="1" applyBorder="1" applyAlignment="1" applyProtection="1">
      <alignment horizontal="right"/>
      <protection locked="0"/>
    </xf>
    <xf numFmtId="0" fontId="27" fillId="0" borderId="9" xfId="0" applyFont="1" applyBorder="1" applyAlignment="1" applyProtection="1">
      <alignment vertical="center"/>
      <protection hidden="1"/>
    </xf>
    <xf numFmtId="0" fontId="27" fillId="7" borderId="9" xfId="0" applyFont="1" applyFill="1" applyBorder="1" applyAlignment="1" applyProtection="1">
      <alignment vertical="center"/>
      <protection hidden="1"/>
    </xf>
    <xf numFmtId="0" fontId="27" fillId="7" borderId="11" xfId="0" applyFont="1" applyFill="1" applyBorder="1" applyAlignment="1" applyProtection="1">
      <alignment vertical="center"/>
      <protection hidden="1"/>
    </xf>
    <xf numFmtId="0" fontId="27" fillId="7" borderId="3" xfId="0" applyFont="1" applyFill="1" applyBorder="1" applyAlignment="1" applyProtection="1">
      <alignment vertical="center"/>
      <protection hidden="1"/>
    </xf>
    <xf numFmtId="0" fontId="27" fillId="0" borderId="3" xfId="0" applyFont="1" applyBorder="1" applyAlignment="1" applyProtection="1">
      <alignment vertical="center"/>
      <protection hidden="1"/>
    </xf>
    <xf numFmtId="0" fontId="27" fillId="10" borderId="10" xfId="0" applyFont="1" applyFill="1" applyBorder="1" applyAlignment="1" applyProtection="1">
      <alignment horizontal="center"/>
      <protection hidden="1"/>
    </xf>
    <xf numFmtId="0" fontId="29" fillId="7" borderId="0" xfId="0" applyFont="1" applyFill="1" applyAlignment="1" applyProtection="1">
      <alignment vertical="center"/>
      <protection hidden="1"/>
    </xf>
    <xf numFmtId="0" fontId="29" fillId="0" borderId="0" xfId="0" applyFont="1" applyAlignment="1" applyProtection="1">
      <alignment vertical="center"/>
      <protection hidden="1"/>
    </xf>
    <xf numFmtId="0" fontId="29" fillId="7" borderId="11" xfId="0" applyFont="1" applyFill="1" applyBorder="1" applyAlignment="1" applyProtection="1">
      <alignment vertical="center"/>
      <protection hidden="1"/>
    </xf>
    <xf numFmtId="0" fontId="29" fillId="7" borderId="9" xfId="0" applyFont="1" applyFill="1" applyBorder="1" applyAlignment="1" applyProtection="1">
      <alignment vertical="center"/>
      <protection hidden="1"/>
    </xf>
    <xf numFmtId="164" fontId="27" fillId="0" borderId="0" xfId="0" applyNumberFormat="1" applyFont="1" applyAlignment="1" applyProtection="1">
      <alignment horizontal="center"/>
      <protection hidden="1"/>
    </xf>
    <xf numFmtId="0" fontId="27" fillId="0" borderId="0" xfId="0" applyFont="1" applyAlignment="1" applyProtection="1">
      <alignment horizontal="center"/>
      <protection hidden="1"/>
    </xf>
    <xf numFmtId="0" fontId="0" fillId="0" borderId="0" xfId="0" applyAlignment="1" applyProtection="1">
      <alignment horizontal="right"/>
      <protection hidden="1"/>
    </xf>
    <xf numFmtId="0" fontId="0" fillId="0" borderId="0" xfId="0" applyAlignment="1" applyProtection="1">
      <alignment horizontal="center"/>
      <protection hidden="1"/>
    </xf>
    <xf numFmtId="0" fontId="5" fillId="0" borderId="0" xfId="0" applyFont="1" applyAlignment="1" applyProtection="1">
      <alignment horizontal="right"/>
      <protection hidden="1"/>
    </xf>
    <xf numFmtId="0" fontId="17" fillId="0" borderId="5" xfId="0" applyFont="1" applyFill="1" applyBorder="1" applyAlignment="1" applyProtection="1">
      <alignment horizontal="left" vertical="center"/>
      <protection hidden="1"/>
    </xf>
    <xf numFmtId="0" fontId="32" fillId="12" borderId="15" xfId="0" applyFont="1" applyFill="1" applyBorder="1" applyAlignment="1" applyProtection="1">
      <alignment vertical="center"/>
      <protection hidden="1"/>
    </xf>
    <xf numFmtId="0" fontId="32" fillId="12" borderId="0" xfId="0" applyFont="1" applyFill="1" applyAlignment="1" applyProtection="1">
      <alignment vertical="center"/>
      <protection hidden="1"/>
    </xf>
    <xf numFmtId="0" fontId="32" fillId="12" borderId="0" xfId="0" applyFont="1" applyFill="1" applyAlignment="1" applyProtection="1">
      <alignment horizontal="center" vertical="top"/>
      <protection hidden="1"/>
    </xf>
    <xf numFmtId="0" fontId="32" fillId="12" borderId="0" xfId="0" applyFont="1" applyFill="1" applyAlignment="1" applyProtection="1">
      <alignment horizontal="center" vertical="center"/>
      <protection hidden="1"/>
    </xf>
    <xf numFmtId="0" fontId="33" fillId="12" borderId="0" xfId="0" applyFont="1" applyFill="1" applyAlignment="1" applyProtection="1">
      <alignment horizontal="center" vertical="center" wrapText="1"/>
      <protection hidden="1"/>
    </xf>
    <xf numFmtId="0" fontId="34" fillId="12" borderId="0" xfId="0" applyFont="1" applyFill="1" applyAlignment="1" applyProtection="1">
      <alignment horizontal="right" vertical="center"/>
      <protection hidden="1"/>
    </xf>
    <xf numFmtId="14" fontId="34" fillId="12" borderId="16" xfId="0" applyNumberFormat="1" applyFont="1" applyFill="1" applyBorder="1" applyAlignment="1" applyProtection="1">
      <alignment horizontal="center" vertical="center"/>
      <protection hidden="1"/>
    </xf>
    <xf numFmtId="0" fontId="35" fillId="13" borderId="17" xfId="0" applyFont="1" applyFill="1" applyBorder="1" applyAlignment="1" applyProtection="1">
      <alignment horizontal="center" vertical="top" wrapText="1"/>
      <protection hidden="1"/>
    </xf>
    <xf numFmtId="0" fontId="35" fillId="13" borderId="18" xfId="0" applyFont="1" applyFill="1" applyBorder="1" applyAlignment="1" applyProtection="1">
      <alignment horizontal="center" vertical="top" wrapText="1"/>
      <protection hidden="1"/>
    </xf>
    <xf numFmtId="16" fontId="35" fillId="13" borderId="19" xfId="0" applyNumberFormat="1" applyFont="1" applyFill="1" applyBorder="1" applyAlignment="1" applyProtection="1">
      <alignment horizontal="center" vertical="top" wrapText="1"/>
      <protection hidden="1"/>
    </xf>
    <xf numFmtId="0" fontId="35" fillId="13" borderId="20" xfId="0" applyFont="1" applyFill="1" applyBorder="1" applyAlignment="1" applyProtection="1">
      <alignment horizontal="center" vertical="top" wrapText="1"/>
      <protection hidden="1"/>
    </xf>
    <xf numFmtId="0" fontId="36" fillId="13" borderId="21" xfId="0" applyFont="1" applyFill="1" applyBorder="1" applyAlignment="1" applyProtection="1">
      <alignment horizontal="center" vertical="top" wrapText="1"/>
      <protection hidden="1"/>
    </xf>
    <xf numFmtId="0" fontId="35" fillId="13" borderId="22" xfId="0" applyFont="1" applyFill="1" applyBorder="1" applyAlignment="1" applyProtection="1">
      <alignment horizontal="center" vertical="top" wrapText="1"/>
      <protection hidden="1"/>
    </xf>
    <xf numFmtId="0" fontId="35" fillId="13" borderId="23" xfId="0" applyFont="1" applyFill="1" applyBorder="1" applyAlignment="1" applyProtection="1">
      <alignment horizontal="center" vertical="center"/>
      <protection hidden="1"/>
    </xf>
    <xf numFmtId="0" fontId="35" fillId="13" borderId="24" xfId="0" applyFont="1" applyFill="1" applyBorder="1" applyAlignment="1" applyProtection="1">
      <alignment horizontal="center" vertical="center"/>
      <protection hidden="1"/>
    </xf>
    <xf numFmtId="0" fontId="35" fillId="13" borderId="25" xfId="0" applyFont="1" applyFill="1" applyBorder="1" applyAlignment="1" applyProtection="1">
      <alignment horizontal="center" vertical="center"/>
      <protection hidden="1"/>
    </xf>
    <xf numFmtId="0" fontId="35" fillId="13" borderId="26" xfId="0" applyFont="1" applyFill="1" applyBorder="1" applyAlignment="1" applyProtection="1">
      <alignment horizontal="center" vertical="center"/>
      <protection hidden="1"/>
    </xf>
    <xf numFmtId="0" fontId="36" fillId="13" borderId="27" xfId="0" applyFont="1" applyFill="1" applyBorder="1" applyAlignment="1" applyProtection="1">
      <alignment horizontal="center" vertical="center"/>
      <protection hidden="1"/>
    </xf>
    <xf numFmtId="0" fontId="35" fillId="13" borderId="28" xfId="0" applyFont="1" applyFill="1" applyBorder="1" applyAlignment="1" applyProtection="1">
      <alignment horizontal="center" vertical="center"/>
      <protection hidden="1"/>
    </xf>
    <xf numFmtId="43" fontId="38" fillId="13" borderId="29" xfId="21" applyFont="1" applyFill="1" applyBorder="1" applyAlignment="1" applyProtection="1">
      <alignment horizontal="left" vertical="center"/>
      <protection hidden="1"/>
    </xf>
    <xf numFmtId="0" fontId="38" fillId="13" borderId="20" xfId="0" applyFont="1" applyFill="1" applyBorder="1" applyAlignment="1" applyProtection="1">
      <alignment horizontal="center" vertical="center"/>
      <protection hidden="1"/>
    </xf>
    <xf numFmtId="0" fontId="38" fillId="13" borderId="20" xfId="0" applyFont="1" applyFill="1" applyBorder="1" applyAlignment="1" applyProtection="1">
      <alignment vertical="center"/>
      <protection hidden="1"/>
    </xf>
    <xf numFmtId="0" fontId="38" fillId="13" borderId="20" xfId="0" applyFont="1" applyFill="1" applyBorder="1" applyAlignment="1" applyProtection="1">
      <alignment horizontal="right" vertical="center"/>
      <protection hidden="1"/>
    </xf>
    <xf numFmtId="0" fontId="39" fillId="13" borderId="20" xfId="0" applyFont="1" applyFill="1" applyBorder="1" applyAlignment="1" applyProtection="1">
      <alignment vertical="center"/>
      <protection hidden="1"/>
    </xf>
    <xf numFmtId="2" fontId="38" fillId="13" borderId="20" xfId="0" applyNumberFormat="1" applyFont="1" applyFill="1" applyBorder="1" applyAlignment="1" applyProtection="1">
      <alignment horizontal="center" vertical="center"/>
      <protection hidden="1"/>
    </xf>
    <xf numFmtId="4" fontId="38" fillId="13" borderId="20" xfId="0" applyNumberFormat="1" applyFont="1" applyFill="1" applyBorder="1" applyAlignment="1" applyProtection="1">
      <alignment horizontal="right" vertical="center"/>
      <protection hidden="1"/>
    </xf>
    <xf numFmtId="4" fontId="39" fillId="13" borderId="20" xfId="0" applyNumberFormat="1" applyFont="1" applyFill="1" applyBorder="1" applyAlignment="1" applyProtection="1">
      <alignment horizontal="center" vertical="center"/>
      <protection hidden="1"/>
    </xf>
    <xf numFmtId="4" fontId="39" fillId="13" borderId="30" xfId="0" applyNumberFormat="1" applyFont="1" applyFill="1" applyBorder="1" applyAlignment="1" applyProtection="1">
      <alignment horizontal="right" vertical="center"/>
      <protection hidden="1"/>
    </xf>
    <xf numFmtId="171" fontId="38" fillId="13" borderId="15" xfId="21" applyNumberFormat="1" applyFont="1" applyFill="1" applyBorder="1" applyAlignment="1" applyProtection="1">
      <alignment horizontal="left" vertical="center"/>
      <protection hidden="1"/>
    </xf>
    <xf numFmtId="0" fontId="39" fillId="13" borderId="0" xfId="0" applyFont="1" applyFill="1" applyAlignment="1" applyProtection="1">
      <alignment horizontal="left" vertical="center"/>
      <protection hidden="1"/>
    </xf>
    <xf numFmtId="0" fontId="39" fillId="13" borderId="0" xfId="0" applyFont="1" applyFill="1" applyAlignment="1" applyProtection="1">
      <alignment horizontal="center" vertical="center"/>
      <protection hidden="1"/>
    </xf>
    <xf numFmtId="2" fontId="38" fillId="13" borderId="0" xfId="0" applyNumberFormat="1" applyFont="1" applyFill="1" applyAlignment="1" applyProtection="1">
      <alignment horizontal="center" vertical="center"/>
      <protection hidden="1"/>
    </xf>
    <xf numFmtId="0" fontId="39" fillId="13" borderId="0" xfId="0" applyFont="1" applyFill="1" applyAlignment="1" applyProtection="1">
      <alignment vertical="center"/>
      <protection hidden="1"/>
    </xf>
    <xf numFmtId="0" fontId="39" fillId="13" borderId="0" xfId="0" applyFont="1" applyFill="1" applyAlignment="1" applyProtection="1">
      <alignment horizontal="right" vertical="center"/>
      <protection hidden="1"/>
    </xf>
    <xf numFmtId="0" fontId="39" fillId="13" borderId="16" xfId="0" applyFont="1" applyFill="1" applyBorder="1" applyAlignment="1" applyProtection="1">
      <alignment horizontal="right" vertical="center"/>
      <protection hidden="1"/>
    </xf>
    <xf numFmtId="43" fontId="39" fillId="13" borderId="15" xfId="21" applyFont="1" applyFill="1" applyBorder="1" applyAlignment="1" applyProtection="1">
      <alignment horizontal="left" vertical="center"/>
      <protection hidden="1"/>
    </xf>
    <xf numFmtId="43" fontId="39" fillId="13" borderId="0" xfId="21" applyFont="1" applyFill="1" applyBorder="1" applyAlignment="1" applyProtection="1">
      <alignment horizontal="left" vertical="center"/>
      <protection hidden="1"/>
    </xf>
    <xf numFmtId="43" fontId="39" fillId="13" borderId="31" xfId="21" applyFont="1" applyFill="1" applyBorder="1" applyAlignment="1" applyProtection="1">
      <alignment horizontal="left" vertical="center"/>
      <protection hidden="1"/>
    </xf>
    <xf numFmtId="43" fontId="39" fillId="13" borderId="26" xfId="21" applyFont="1" applyFill="1" applyBorder="1" applyAlignment="1" applyProtection="1">
      <alignment horizontal="left" vertical="center"/>
      <protection hidden="1"/>
    </xf>
    <xf numFmtId="0" fontId="39" fillId="13" borderId="26" xfId="0" applyFont="1" applyFill="1" applyBorder="1" applyAlignment="1" applyProtection="1">
      <alignment vertical="center"/>
      <protection hidden="1"/>
    </xf>
    <xf numFmtId="0" fontId="39" fillId="13" borderId="26" xfId="0" applyFont="1" applyFill="1" applyBorder="1" applyAlignment="1" applyProtection="1">
      <alignment horizontal="center" vertical="center"/>
      <protection hidden="1"/>
    </xf>
    <xf numFmtId="0" fontId="39" fillId="13" borderId="26" xfId="0" applyFont="1" applyFill="1" applyBorder="1" applyAlignment="1" applyProtection="1">
      <alignment horizontal="right" vertical="center"/>
      <protection hidden="1"/>
    </xf>
    <xf numFmtId="0" fontId="39" fillId="13" borderId="32" xfId="0" applyFont="1" applyFill="1" applyBorder="1" applyAlignment="1" applyProtection="1">
      <alignment horizontal="right" vertical="center"/>
      <protection hidden="1"/>
    </xf>
    <xf numFmtId="0" fontId="0" fillId="0" borderId="33" xfId="0" applyBorder="1" applyProtection="1">
      <protection hidden="1"/>
    </xf>
    <xf numFmtId="0" fontId="0" fillId="0" borderId="34" xfId="0" applyBorder="1" applyProtection="1">
      <protection hidden="1"/>
    </xf>
    <xf numFmtId="0" fontId="0" fillId="0" borderId="34" xfId="0" applyBorder="1" applyAlignment="1" applyProtection="1">
      <alignment horizontal="right"/>
      <protection hidden="1"/>
    </xf>
    <xf numFmtId="0" fontId="0" fillId="0" borderId="34" xfId="0" applyBorder="1" applyAlignment="1" applyProtection="1">
      <alignment horizontal="center"/>
      <protection hidden="1"/>
    </xf>
    <xf numFmtId="0" fontId="37" fillId="0" borderId="35" xfId="0" applyFont="1" applyBorder="1" applyAlignment="1" applyProtection="1">
      <alignment horizontal="right"/>
      <protection hidden="1"/>
    </xf>
    <xf numFmtId="0" fontId="0" fillId="0" borderId="31" xfId="0" applyBorder="1" applyProtection="1">
      <protection hidden="1"/>
    </xf>
    <xf numFmtId="0" fontId="0" fillId="0" borderId="26" xfId="0" applyBorder="1" applyProtection="1">
      <protection hidden="1"/>
    </xf>
    <xf numFmtId="0" fontId="0" fillId="0" borderId="26" xfId="0" applyBorder="1" applyAlignment="1" applyProtection="1">
      <alignment horizontal="right"/>
      <protection hidden="1"/>
    </xf>
    <xf numFmtId="0" fontId="0" fillId="0" borderId="26" xfId="0" applyBorder="1" applyAlignment="1" applyProtection="1">
      <alignment horizontal="center"/>
      <protection hidden="1"/>
    </xf>
    <xf numFmtId="0" fontId="37" fillId="0" borderId="32" xfId="0" applyFont="1" applyBorder="1" applyAlignment="1" applyProtection="1">
      <alignment horizontal="right"/>
      <protection hidden="1"/>
    </xf>
    <xf numFmtId="0" fontId="37" fillId="0" borderId="0" xfId="0" applyFont="1" applyAlignment="1" applyProtection="1">
      <alignment horizontal="right"/>
      <protection hidden="1"/>
    </xf>
  </cellXfs>
  <cellStyles count="22">
    <cellStyle name="Accent" xfId="2"/>
    <cellStyle name="Accent 1" xfId="3"/>
    <cellStyle name="Accent 2" xfId="4"/>
    <cellStyle name="Accent 3" xfId="5"/>
    <cellStyle name="Bad" xfId="6"/>
    <cellStyle name="ConditionalStyle_50" xfId="7"/>
    <cellStyle name="Error" xfId="8"/>
    <cellStyle name="Excel Built-in Comma" xfId="9"/>
    <cellStyle name="Footnote" xfId="10"/>
    <cellStyle name="Good" xfId="11"/>
    <cellStyle name="Heading" xfId="12"/>
    <cellStyle name="Heading 1" xfId="13"/>
    <cellStyle name="Heading 2" xfId="14"/>
    <cellStyle name="Hyperlink" xfId="15"/>
    <cellStyle name="Komma" xfId="21" builtinId="3"/>
    <cellStyle name="Neutral" xfId="1" builtinId="28" customBuiltin="1"/>
    <cellStyle name="Note" xfId="16"/>
    <cellStyle name="Result" xfId="17"/>
    <cellStyle name="Standard" xfId="0" builtinId="0" customBuiltin="1"/>
    <cellStyle name="Status" xfId="18"/>
    <cellStyle name="Text" xfId="19"/>
    <cellStyle name="Warning" xfId="20"/>
  </cellStyles>
  <dxfs count="6">
    <dxf>
      <fill>
        <patternFill>
          <bgColor rgb="FFFF00FF"/>
        </patternFill>
      </fill>
    </dxf>
    <dxf>
      <fill>
        <patternFill>
          <bgColor rgb="FFFFFFFF"/>
        </patternFill>
      </fill>
    </dxf>
    <dxf>
      <fill>
        <patternFill>
          <bgColor rgb="FFFF00FF"/>
        </patternFill>
      </fill>
    </dxf>
    <dxf>
      <fill>
        <patternFill>
          <bgColor rgb="FFFFFFFF"/>
        </patternFill>
      </fill>
    </dxf>
    <dxf>
      <fill>
        <patternFill patternType="solid">
          <fgColor rgb="FFFFFFFF"/>
          <bgColor rgb="FFFFFFFF"/>
        </patternFill>
      </fill>
    </dxf>
    <dxf>
      <fill>
        <patternFill patternType="solid">
          <fgColor rgb="FFFF00FF"/>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210812</xdr:colOff>
      <xdr:row>3</xdr:row>
      <xdr:rowOff>29815</xdr:rowOff>
    </xdr:from>
    <xdr:to>
      <xdr:col>13</xdr:col>
      <xdr:colOff>553724</xdr:colOff>
      <xdr:row>7</xdr:row>
      <xdr:rowOff>83419</xdr:rowOff>
    </xdr:to>
    <xdr:pic>
      <xdr:nvPicPr>
        <xdr:cNvPr id="3" name="Grafik 33">
          <a:extLst>
            <a:ext uri="{FF2B5EF4-FFF2-40B4-BE49-F238E27FC236}">
              <a16:creationId xmlns:a16="http://schemas.microsoft.com/office/drawing/2014/main" xmlns="" id="{00000000-0008-0000-0500-000083000000}"/>
            </a:ext>
          </a:extLst>
        </xdr:cNvPr>
        <xdr:cNvPicPr/>
      </xdr:nvPicPr>
      <xdr:blipFill>
        <a:blip xmlns:r="http://schemas.openxmlformats.org/officeDocument/2006/relationships" r:embed="rId1"/>
        <a:stretch/>
      </xdr:blipFill>
      <xdr:spPr>
        <a:xfrm flipH="1">
          <a:off x="5240012" y="1096615"/>
          <a:ext cx="1276362" cy="1120404"/>
        </a:xfrm>
        <a:prstGeom prst="rect">
          <a:avLst/>
        </a:prstGeom>
        <a:ln w="0">
          <a:noFill/>
        </a:ln>
      </xdr:spPr>
    </xdr:pic>
    <xdr:clientData/>
  </xdr:twoCellAnchor>
  <xdr:twoCellAnchor editAs="oneCell">
    <xdr:from>
      <xdr:col>0</xdr:col>
      <xdr:colOff>0</xdr:colOff>
      <xdr:row>0</xdr:row>
      <xdr:rowOff>1</xdr:rowOff>
    </xdr:from>
    <xdr:to>
      <xdr:col>14</xdr:col>
      <xdr:colOff>0</xdr:colOff>
      <xdr:row>2</xdr:row>
      <xdr:rowOff>209550</xdr:rowOff>
    </xdr:to>
    <xdr:pic>
      <xdr:nvPicPr>
        <xdr:cNvPr id="4" name="Grafik 23">
          <a:extLst>
            <a:ext uri="{FF2B5EF4-FFF2-40B4-BE49-F238E27FC236}">
              <a16:creationId xmlns:a16="http://schemas.microsoft.com/office/drawing/2014/main" xmlns="" id="{00000000-0008-0000-0500-000086000000}"/>
            </a:ext>
          </a:extLst>
        </xdr:cNvPr>
        <xdr:cNvPicPr/>
      </xdr:nvPicPr>
      <xdr:blipFill>
        <a:blip xmlns:r="http://schemas.openxmlformats.org/officeDocument/2006/relationships" r:embed="rId2"/>
        <a:stretch/>
      </xdr:blipFill>
      <xdr:spPr>
        <a:xfrm>
          <a:off x="0" y="1"/>
          <a:ext cx="6781800" cy="1009649"/>
        </a:xfrm>
        <a:prstGeom prst="rect">
          <a:avLst/>
        </a:prstGeom>
        <a:ln w="0">
          <a:noFill/>
        </a:ln>
      </xdr:spPr>
    </xdr:pic>
    <xdr:clientData/>
  </xdr:twoCellAnchor>
  <xdr:twoCellAnchor editAs="oneCell">
    <xdr:from>
      <xdr:col>8</xdr:col>
      <xdr:colOff>192349</xdr:colOff>
      <xdr:row>3</xdr:row>
      <xdr:rowOff>228175</xdr:rowOff>
    </xdr:from>
    <xdr:to>
      <xdr:col>9</xdr:col>
      <xdr:colOff>427212</xdr:colOff>
      <xdr:row>6</xdr:row>
      <xdr:rowOff>138418</xdr:rowOff>
    </xdr:to>
    <xdr:pic>
      <xdr:nvPicPr>
        <xdr:cNvPr id="5" name="Grafik 24">
          <a:extLst>
            <a:ext uri="{FF2B5EF4-FFF2-40B4-BE49-F238E27FC236}">
              <a16:creationId xmlns:a16="http://schemas.microsoft.com/office/drawing/2014/main" xmlns="" id="{00000000-0008-0000-0500-000087000000}"/>
            </a:ext>
          </a:extLst>
        </xdr:cNvPr>
        <xdr:cNvPicPr/>
      </xdr:nvPicPr>
      <xdr:blipFill>
        <a:blip xmlns:r="http://schemas.openxmlformats.org/officeDocument/2006/relationships" r:embed="rId3"/>
        <a:stretch/>
      </xdr:blipFill>
      <xdr:spPr>
        <a:xfrm>
          <a:off x="3878524" y="1294975"/>
          <a:ext cx="682538" cy="710343"/>
        </a:xfrm>
        <a:prstGeom prst="rect">
          <a:avLst/>
        </a:prstGeom>
        <a:ln w="0">
          <a:noFill/>
        </a:ln>
      </xdr:spPr>
    </xdr:pic>
    <xdr:clientData/>
  </xdr:twoCellAnchor>
  <xdr:twoCellAnchor editAs="oneCell">
    <xdr:from>
      <xdr:col>10</xdr:col>
      <xdr:colOff>101937</xdr:colOff>
      <xdr:row>3</xdr:row>
      <xdr:rowOff>225655</xdr:rowOff>
    </xdr:from>
    <xdr:to>
      <xdr:col>11</xdr:col>
      <xdr:colOff>347252</xdr:colOff>
      <xdr:row>6</xdr:row>
      <xdr:rowOff>135898</xdr:rowOff>
    </xdr:to>
    <xdr:pic>
      <xdr:nvPicPr>
        <xdr:cNvPr id="6" name="Grafik 25">
          <a:extLst>
            <a:ext uri="{FF2B5EF4-FFF2-40B4-BE49-F238E27FC236}">
              <a16:creationId xmlns:a16="http://schemas.microsoft.com/office/drawing/2014/main" xmlns="" id="{00000000-0008-0000-0500-000088000000}"/>
            </a:ext>
          </a:extLst>
        </xdr:cNvPr>
        <xdr:cNvPicPr/>
      </xdr:nvPicPr>
      <xdr:blipFill>
        <a:blip xmlns:r="http://schemas.openxmlformats.org/officeDocument/2006/relationships" r:embed="rId4"/>
        <a:stretch/>
      </xdr:blipFill>
      <xdr:spPr>
        <a:xfrm>
          <a:off x="4683462" y="1292455"/>
          <a:ext cx="692990" cy="710343"/>
        </a:xfrm>
        <a:prstGeom prst="rect">
          <a:avLst/>
        </a:prstGeom>
        <a:ln w="0">
          <a:noFill/>
        </a:ln>
      </xdr:spPr>
    </xdr:pic>
    <xdr:clientData/>
  </xdr:twoCellAnchor>
  <xdr:twoCellAnchor>
    <xdr:from>
      <xdr:col>0</xdr:col>
      <xdr:colOff>12240</xdr:colOff>
      <xdr:row>3</xdr:row>
      <xdr:rowOff>155186</xdr:rowOff>
    </xdr:from>
    <xdr:to>
      <xdr:col>7</xdr:col>
      <xdr:colOff>410909</xdr:colOff>
      <xdr:row>7</xdr:row>
      <xdr:rowOff>36979</xdr:rowOff>
    </xdr:to>
    <xdr:sp macro="" textlink="">
      <xdr:nvSpPr>
        <xdr:cNvPr id="7" name="Textfeld 26">
          <a:extLst>
            <a:ext uri="{FF2B5EF4-FFF2-40B4-BE49-F238E27FC236}">
              <a16:creationId xmlns:a16="http://schemas.microsoft.com/office/drawing/2014/main" xmlns="" id="{00000000-0008-0000-0500-000089000000}"/>
            </a:ext>
          </a:extLst>
        </xdr:cNvPr>
        <xdr:cNvSpPr/>
      </xdr:nvSpPr>
      <xdr:spPr>
        <a:xfrm>
          <a:off x="12240" y="1221986"/>
          <a:ext cx="3637169" cy="948593"/>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1100" b="0" strike="noStrike" spc="-1">
              <a:solidFill>
                <a:srgbClr val="005091"/>
              </a:solidFill>
              <a:latin typeface="DINPro-Light"/>
            </a:rPr>
            <a:t>eckige Elastische-Verbindungs-Stutzen/Kompensatoren</a:t>
          </a:r>
          <a:endParaRPr lang="de-DE" sz="1100" b="0" strike="noStrike" spc="-1">
            <a:latin typeface="Times New Roman"/>
          </a:endParaRPr>
        </a:p>
        <a:p>
          <a:pPr>
            <a:lnSpc>
              <a:spcPct val="100000"/>
            </a:lnSpc>
          </a:pPr>
          <a:r>
            <a:rPr lang="de-DE" sz="1100" b="0" strike="noStrike" spc="-1">
              <a:solidFill>
                <a:srgbClr val="005091"/>
              </a:solidFill>
              <a:latin typeface="DINPro-Black"/>
            </a:rPr>
            <a:t>elektrisch ableitfähig / antistatisch</a:t>
          </a:r>
          <a:endParaRPr lang="de-DE" sz="1100" b="0" strike="noStrike" spc="-1">
            <a:latin typeface="Times New Roman"/>
          </a:endParaRPr>
        </a:p>
        <a:p>
          <a:pPr>
            <a:lnSpc>
              <a:spcPct val="100000"/>
            </a:lnSpc>
          </a:pPr>
          <a:r>
            <a:rPr lang="de-DE" sz="1000" b="0" strike="noStrike" spc="-1">
              <a:solidFill>
                <a:srgbClr val="005091"/>
              </a:solidFill>
              <a:latin typeface="DINPro-Light"/>
            </a:rPr>
            <a:t>Balg durch umlaufende Dichtlippe Se(Seal) mit 2 verz. Burgert-DUROFLEX-Profil-Stahlflanschen dicht verbunden. </a:t>
          </a:r>
          <a:endParaRPr lang="de-DE" sz="1000" b="0" strike="noStrike" spc="-1">
            <a:latin typeface="Times New Roman"/>
          </a:endParaRPr>
        </a:p>
      </xdr:txBody>
    </xdr:sp>
    <xdr:clientData/>
  </xdr:twoCellAnchor>
  <xdr:twoCellAnchor>
    <xdr:from>
      <xdr:col>1</xdr:col>
      <xdr:colOff>1594</xdr:colOff>
      <xdr:row>0</xdr:row>
      <xdr:rowOff>76155</xdr:rowOff>
    </xdr:from>
    <xdr:to>
      <xdr:col>7</xdr:col>
      <xdr:colOff>341594</xdr:colOff>
      <xdr:row>2</xdr:row>
      <xdr:rowOff>154081</xdr:rowOff>
    </xdr:to>
    <xdr:sp macro="" textlink="">
      <xdr:nvSpPr>
        <xdr:cNvPr id="8" name="Textfeld 27">
          <a:extLst>
            <a:ext uri="{FF2B5EF4-FFF2-40B4-BE49-F238E27FC236}">
              <a16:creationId xmlns:a16="http://schemas.microsoft.com/office/drawing/2014/main" xmlns="" id="{00000000-0008-0000-0500-00008A000000}"/>
            </a:ext>
          </a:extLst>
        </xdr:cNvPr>
        <xdr:cNvSpPr/>
      </xdr:nvSpPr>
      <xdr:spPr>
        <a:xfrm>
          <a:off x="449269" y="76155"/>
          <a:ext cx="3130825" cy="878026"/>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de-DE" sz="2000" b="0" strike="noStrike" spc="-1">
              <a:solidFill>
                <a:srgbClr val="005091"/>
              </a:solidFill>
              <a:latin typeface="DINPro-Light"/>
            </a:rPr>
            <a:t>PREISLISTE</a:t>
          </a:r>
          <a:endParaRPr lang="de-DE" sz="2000" b="0" strike="noStrike" spc="-1">
            <a:latin typeface="Times New Roman"/>
          </a:endParaRPr>
        </a:p>
        <a:p>
          <a:pPr>
            <a:lnSpc>
              <a:spcPct val="100000"/>
            </a:lnSpc>
          </a:pPr>
          <a:r>
            <a:rPr lang="de-DE" sz="2000" b="0" strike="noStrike" spc="-1">
              <a:solidFill>
                <a:srgbClr val="005091"/>
              </a:solidFill>
              <a:latin typeface="DINPro-Black"/>
            </a:rPr>
            <a:t>EVS-80 Se EX </a:t>
          </a:r>
          <a:r>
            <a:rPr lang="de-DE" sz="1400" b="0" strike="noStrike" spc="-1">
              <a:solidFill>
                <a:srgbClr val="005091"/>
              </a:solidFill>
              <a:latin typeface="DINPro-Medium"/>
            </a:rPr>
            <a:t>eckig</a:t>
          </a:r>
          <a:endParaRPr lang="de-DE" sz="1400" b="0" strike="noStrike" spc="-1">
            <a:latin typeface="Times New Roman"/>
          </a:endParaRPr>
        </a:p>
      </xdr:txBody>
    </xdr:sp>
    <xdr:clientData/>
  </xdr:twoCellAnchor>
  <xdr:twoCellAnchor>
    <xdr:from>
      <xdr:col>9</xdr:col>
      <xdr:colOff>28440</xdr:colOff>
      <xdr:row>58</xdr:row>
      <xdr:rowOff>114480</xdr:rowOff>
    </xdr:from>
    <xdr:to>
      <xdr:col>13</xdr:col>
      <xdr:colOff>759600</xdr:colOff>
      <xdr:row>61</xdr:row>
      <xdr:rowOff>61920</xdr:rowOff>
    </xdr:to>
    <xdr:sp macro="" textlink="">
      <xdr:nvSpPr>
        <xdr:cNvPr id="9" name="Textfeld 29">
          <a:extLst>
            <a:ext uri="{FF2B5EF4-FFF2-40B4-BE49-F238E27FC236}">
              <a16:creationId xmlns:a16="http://schemas.microsoft.com/office/drawing/2014/main" xmlns="" id="{00000000-0008-0000-0500-00008C000000}"/>
            </a:ext>
          </a:extLst>
        </xdr:cNvPr>
        <xdr:cNvSpPr/>
      </xdr:nvSpPr>
      <xdr:spPr>
        <a:xfrm>
          <a:off x="4114665" y="9972855"/>
          <a:ext cx="2531385" cy="376065"/>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gn="r">
            <a:lnSpc>
              <a:spcPct val="100000"/>
            </a:lnSpc>
          </a:pPr>
          <a:r>
            <a:rPr lang="de-DE" sz="1600" b="0" strike="noStrike" spc="-1">
              <a:solidFill>
                <a:srgbClr val="005091"/>
              </a:solidFill>
              <a:latin typeface="DINPro-Black"/>
            </a:rPr>
            <a:t>www.duroflex.com</a:t>
          </a:r>
          <a:endParaRPr lang="de-DE" sz="1600" b="0" strike="noStrike" spc="-1">
            <a:latin typeface="Times New Roman"/>
          </a:endParaRPr>
        </a:p>
      </xdr:txBody>
    </xdr:sp>
    <xdr:clientData/>
  </xdr:twoCellAnchor>
  <xdr:twoCellAnchor>
    <xdr:from>
      <xdr:col>0</xdr:col>
      <xdr:colOff>0</xdr:colOff>
      <xdr:row>61</xdr:row>
      <xdr:rowOff>55172</xdr:rowOff>
    </xdr:from>
    <xdr:to>
      <xdr:col>7</xdr:col>
      <xdr:colOff>237286</xdr:colOff>
      <xdr:row>62</xdr:row>
      <xdr:rowOff>5649</xdr:rowOff>
    </xdr:to>
    <xdr:sp macro="" textlink="">
      <xdr:nvSpPr>
        <xdr:cNvPr id="10" name="Textfeld 19">
          <a:extLst>
            <a:ext uri="{FF2B5EF4-FFF2-40B4-BE49-F238E27FC236}">
              <a16:creationId xmlns="" xmlns:a16="http://schemas.microsoft.com/office/drawing/2014/main" id="{E6A336D2-0881-42FB-8E0E-2A033A5DA5B1}"/>
            </a:ext>
          </a:extLst>
        </xdr:cNvPr>
        <xdr:cNvSpPr/>
      </xdr:nvSpPr>
      <xdr:spPr>
        <a:xfrm>
          <a:off x="0" y="10342172"/>
          <a:ext cx="3447211" cy="617227"/>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72000" tIns="0" rIns="0" bIns="0">
          <a:noAutofit/>
        </a:bodyPr>
        <a:lstStyle/>
        <a:p>
          <a:pPr>
            <a:lnSpc>
              <a:spcPct val="100000"/>
            </a:lnSpc>
          </a:pPr>
          <a:r>
            <a:rPr lang="de-DE" sz="850" b="0" strike="noStrike" spc="-1">
              <a:solidFill>
                <a:srgbClr val="005091"/>
              </a:solidFill>
              <a:latin typeface="Arial"/>
            </a:rPr>
            <a:t>Standort Österreich  |  Herstellungswerk u. Rechnungsstellung</a:t>
          </a:r>
          <a:endParaRPr lang="de-DE" sz="850" b="0" strike="noStrike" spc="-1">
            <a:latin typeface="Times New Roman"/>
          </a:endParaRPr>
        </a:p>
        <a:p>
          <a:pPr>
            <a:lnSpc>
              <a:spcPct val="100000"/>
            </a:lnSpc>
          </a:pPr>
          <a:r>
            <a:rPr lang="en-GB" sz="1100" b="1" strike="noStrike" spc="-1">
              <a:solidFill>
                <a:srgbClr val="005091"/>
              </a:solidFill>
              <a:latin typeface="Arial"/>
            </a:rPr>
            <a:t>DUROFLEX Distribution GmbH </a:t>
          </a:r>
        </a:p>
        <a:p>
          <a:pPr>
            <a:lnSpc>
              <a:spcPct val="100000"/>
            </a:lnSpc>
          </a:pPr>
          <a:r>
            <a:rPr lang="de-DE" sz="850" b="0" strike="noStrike" spc="-1">
              <a:solidFill>
                <a:srgbClr val="005091"/>
              </a:solidFill>
              <a:latin typeface="Arial"/>
            </a:rPr>
            <a:t>Au 30  |  6134 Vomp  |  Tirol  |  Austria</a:t>
          </a:r>
          <a:endParaRPr lang="de-DE" sz="850" b="0" strike="noStrike" spc="-1">
            <a:latin typeface="Times New Roman"/>
          </a:endParaRPr>
        </a:p>
        <a:p>
          <a:pPr>
            <a:lnSpc>
              <a:spcPct val="100000"/>
            </a:lnSpc>
          </a:pPr>
          <a:r>
            <a:rPr lang="de-DE" sz="850" b="0" strike="noStrike" spc="-1">
              <a:solidFill>
                <a:srgbClr val="005091"/>
              </a:solidFill>
              <a:latin typeface="Arial"/>
            </a:rPr>
            <a:t>tel. +43 5242 66372  |  fax +43 5242 66374  |  </a:t>
          </a:r>
          <a:r>
            <a:rPr lang="de-DE" sz="850" b="1" strike="noStrike" spc="-1">
              <a:solidFill>
                <a:srgbClr val="005091"/>
              </a:solidFill>
              <a:latin typeface="Arial"/>
            </a:rPr>
            <a:t>info@duroflex.com</a:t>
          </a:r>
          <a:endParaRPr lang="de-DE" sz="850" b="0" strike="noStrike" spc="-1">
            <a:latin typeface="Times New Roman"/>
          </a:endParaRPr>
        </a:p>
        <a:p>
          <a:pPr>
            <a:lnSpc>
              <a:spcPct val="100000"/>
            </a:lnSpc>
          </a:pPr>
          <a:endParaRPr lang="de-DE" sz="850" b="0" strike="noStrike" spc="-1">
            <a:latin typeface="Times New Roman"/>
          </a:endParaRPr>
        </a:p>
      </xdr:txBody>
    </xdr:sp>
    <xdr:clientData/>
  </xdr:twoCellAnchor>
  <xdr:twoCellAnchor>
    <xdr:from>
      <xdr:col>7</xdr:col>
      <xdr:colOff>342406</xdr:colOff>
      <xdr:row>61</xdr:row>
      <xdr:rowOff>22412</xdr:rowOff>
    </xdr:from>
    <xdr:to>
      <xdr:col>14</xdr:col>
      <xdr:colOff>0</xdr:colOff>
      <xdr:row>61</xdr:row>
      <xdr:rowOff>660332</xdr:rowOff>
    </xdr:to>
    <xdr:sp macro="" textlink="">
      <xdr:nvSpPr>
        <xdr:cNvPr id="11" name="Textfeld 20">
          <a:extLst>
            <a:ext uri="{FF2B5EF4-FFF2-40B4-BE49-F238E27FC236}">
              <a16:creationId xmlns="" xmlns:a16="http://schemas.microsoft.com/office/drawing/2014/main" id="{23BF1D44-4DBB-426A-BC36-EE07F33F7560}"/>
            </a:ext>
          </a:extLst>
        </xdr:cNvPr>
        <xdr:cNvSpPr/>
      </xdr:nvSpPr>
      <xdr:spPr>
        <a:xfrm>
          <a:off x="3552331" y="10309412"/>
          <a:ext cx="3153269" cy="63792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36000" tIns="36000" rIns="0" bIns="0">
          <a:noAutofit/>
        </a:bodyPr>
        <a:lstStyle/>
        <a:p>
          <a:pPr>
            <a:lnSpc>
              <a:spcPct val="100000"/>
            </a:lnSpc>
          </a:pPr>
          <a:r>
            <a:rPr lang="de-DE" sz="850" b="0" strike="noStrike" spc="-1">
              <a:solidFill>
                <a:srgbClr val="005091"/>
              </a:solidFill>
              <a:latin typeface="Arial"/>
            </a:rPr>
            <a:t>Standort Deutschland  |  Repräsentanz</a:t>
          </a:r>
          <a:endParaRPr lang="de-DE" sz="850" b="0" strike="noStrike" spc="-1">
            <a:latin typeface="Times New Roman"/>
          </a:endParaRPr>
        </a:p>
        <a:p>
          <a:pPr>
            <a:lnSpc>
              <a:spcPct val="100000"/>
            </a:lnSpc>
          </a:pPr>
          <a:r>
            <a:rPr lang="de-DE" sz="1100" b="1" strike="noStrike" spc="-1">
              <a:solidFill>
                <a:srgbClr val="005091"/>
              </a:solidFill>
              <a:latin typeface="Arial"/>
            </a:rPr>
            <a:t>Burgert &amp; Geldner GmbH</a:t>
          </a:r>
          <a:endParaRPr lang="de-DE" sz="1100" b="0" strike="noStrike" spc="-1">
            <a:latin typeface="Times New Roman"/>
          </a:endParaRPr>
        </a:p>
        <a:p>
          <a:pPr>
            <a:lnSpc>
              <a:spcPct val="100000"/>
            </a:lnSpc>
          </a:pPr>
          <a:r>
            <a:rPr lang="de-DE" sz="850" b="0" strike="noStrike" spc="-1">
              <a:solidFill>
                <a:srgbClr val="005091"/>
              </a:solidFill>
              <a:latin typeface="Arial"/>
            </a:rPr>
            <a:t>Seestraße 1  |  83512 Reitmehring |  Germany</a:t>
          </a:r>
          <a:endParaRPr lang="de-DE" sz="850" b="0" strike="noStrike" spc="-1">
            <a:latin typeface="Times New Roman"/>
          </a:endParaRPr>
        </a:p>
        <a:p>
          <a:pPr>
            <a:lnSpc>
              <a:spcPct val="100000"/>
            </a:lnSpc>
          </a:pPr>
          <a:r>
            <a:rPr lang="de-DE" sz="850" b="0" strike="noStrike" spc="-1">
              <a:solidFill>
                <a:srgbClr val="005091"/>
              </a:solidFill>
              <a:latin typeface="Arial"/>
            </a:rPr>
            <a:t>tel. +49 8031 91027   |   fax +49 8031 91028 </a:t>
          </a:r>
          <a:endParaRPr lang="de-DE" sz="850" b="0" strike="noStrike" spc="-1">
            <a:latin typeface="Times New Roman"/>
          </a:endParaRPr>
        </a:p>
      </xdr:txBody>
    </xdr:sp>
    <xdr:clientData/>
  </xdr:twoCellAnchor>
  <xdr:twoCellAnchor>
    <xdr:from>
      <xdr:col>0</xdr:col>
      <xdr:colOff>28575</xdr:colOff>
      <xdr:row>61</xdr:row>
      <xdr:rowOff>647700</xdr:rowOff>
    </xdr:from>
    <xdr:to>
      <xdr:col>13</xdr:col>
      <xdr:colOff>809625</xdr:colOff>
      <xdr:row>63</xdr:row>
      <xdr:rowOff>16335</xdr:rowOff>
    </xdr:to>
    <xdr:sp macro="" textlink="">
      <xdr:nvSpPr>
        <xdr:cNvPr id="12" name="Textfeld 21">
          <a:extLst>
            <a:ext uri="{FF2B5EF4-FFF2-40B4-BE49-F238E27FC236}">
              <a16:creationId xmlns="" xmlns:a16="http://schemas.microsoft.com/office/drawing/2014/main" id="{3755D7BA-7B9E-41D0-A19C-A57810E1347C}"/>
            </a:ext>
          </a:extLst>
        </xdr:cNvPr>
        <xdr:cNvSpPr/>
      </xdr:nvSpPr>
      <xdr:spPr>
        <a:xfrm>
          <a:off x="28575" y="10934700"/>
          <a:ext cx="6743700" cy="46401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36000" tIns="36000" rIns="0" bIns="0">
          <a:noAutofit/>
        </a:bodyPr>
        <a:lstStyle/>
        <a:p>
          <a:r>
            <a:rPr lang="de-DE" sz="790" b="0" i="0" baseline="0">
              <a:solidFill>
                <a:srgbClr val="005091"/>
              </a:solidFill>
              <a:effectLst/>
              <a:latin typeface="+mn-lt"/>
              <a:ea typeface="+mn-ea"/>
              <a:cs typeface="+mn-cs"/>
            </a:rPr>
            <a:t>Es gelten unsere Geschäftsbedingungen, die im Internet unter www.duroflex.com zur Einsicht aufliegen.</a:t>
          </a:r>
          <a:endParaRPr lang="de-DE" sz="790">
            <a:solidFill>
              <a:srgbClr val="005091"/>
            </a:solidFill>
            <a:effectLst/>
          </a:endParaRPr>
        </a:p>
        <a:p>
          <a:r>
            <a:rPr lang="de-DE" sz="790" b="0" i="0" baseline="0">
              <a:solidFill>
                <a:srgbClr val="005091"/>
              </a:solidFill>
              <a:effectLst/>
              <a:latin typeface="+mn-lt"/>
              <a:ea typeface="+mn-ea"/>
              <a:cs typeface="+mn-cs"/>
            </a:rPr>
            <a:t>USt.-Id. Nr. ATU56852579 | Landesgericht Innsbruck, Firmenbuch Nr. FN 224923 w | Steuernummer 83 091/8728-23</a:t>
          </a:r>
          <a:endParaRPr lang="de-DE" sz="790">
            <a:solidFill>
              <a:srgbClr val="005091"/>
            </a:solidFill>
            <a:effectLst/>
          </a:endParaRPr>
        </a:p>
        <a:p>
          <a:r>
            <a:rPr lang="de-DE" sz="790" b="0" i="0" baseline="0">
              <a:solidFill>
                <a:srgbClr val="005091"/>
              </a:solidFill>
              <a:effectLst/>
              <a:latin typeface="+mn-lt"/>
              <a:ea typeface="+mn-ea"/>
              <a:cs typeface="+mn-cs"/>
            </a:rPr>
            <a:t>Bank: VOLKSBANK Tirol AG, A-6130 Schwaz | IBAN AT69 4239 0006 1011 1132 | Swift Code VBOEATWWINN</a:t>
          </a:r>
          <a:endParaRPr lang="de-DE" sz="790">
            <a:solidFill>
              <a:srgbClr val="005091"/>
            </a:solidFill>
            <a:effectLst/>
          </a:endParaRPr>
        </a:p>
      </xdr:txBody>
    </xdr:sp>
    <xdr:clientData/>
  </xdr:twoCellAnchor>
  <xdr:twoCellAnchor>
    <xdr:from>
      <xdr:col>9</xdr:col>
      <xdr:colOff>28440</xdr:colOff>
      <xdr:row>58</xdr:row>
      <xdr:rowOff>114480</xdr:rowOff>
    </xdr:from>
    <xdr:to>
      <xdr:col>13</xdr:col>
      <xdr:colOff>759600</xdr:colOff>
      <xdr:row>61</xdr:row>
      <xdr:rowOff>61920</xdr:rowOff>
    </xdr:to>
    <xdr:sp macro="" textlink="">
      <xdr:nvSpPr>
        <xdr:cNvPr id="13" name="Textfeld 29">
          <a:extLst>
            <a:ext uri="{FF2B5EF4-FFF2-40B4-BE49-F238E27FC236}">
              <a16:creationId xmlns:a16="http://schemas.microsoft.com/office/drawing/2014/main" xmlns="" id="{00000000-0008-0000-0500-00008C000000}"/>
            </a:ext>
          </a:extLst>
        </xdr:cNvPr>
        <xdr:cNvSpPr/>
      </xdr:nvSpPr>
      <xdr:spPr>
        <a:xfrm>
          <a:off x="4114665" y="9972855"/>
          <a:ext cx="2531385" cy="376065"/>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spAutoFit/>
        </a:bodyPr>
        <a:lstStyle/>
        <a:p>
          <a:pPr algn="r">
            <a:lnSpc>
              <a:spcPct val="100000"/>
            </a:lnSpc>
          </a:pPr>
          <a:r>
            <a:rPr lang="de-DE" sz="1600" b="0" strike="noStrike" spc="-1">
              <a:solidFill>
                <a:srgbClr val="005091"/>
              </a:solidFill>
              <a:latin typeface="DINPro-Black"/>
            </a:rPr>
            <a:t>www.duroflex.com</a:t>
          </a:r>
          <a:endParaRPr lang="de-DE" sz="1600" b="0" strike="noStrike" spc="-1">
            <a:latin typeface="Times New Roman"/>
          </a:endParaRPr>
        </a:p>
      </xdr:txBody>
    </xdr:sp>
    <xdr:clientData/>
  </xdr:twoCellAnchor>
  <xdr:twoCellAnchor>
    <xdr:from>
      <xdr:col>0</xdr:col>
      <xdr:colOff>0</xdr:colOff>
      <xdr:row>61</xdr:row>
      <xdr:rowOff>55172</xdr:rowOff>
    </xdr:from>
    <xdr:to>
      <xdr:col>7</xdr:col>
      <xdr:colOff>237286</xdr:colOff>
      <xdr:row>62</xdr:row>
      <xdr:rowOff>5649</xdr:rowOff>
    </xdr:to>
    <xdr:sp macro="" textlink="">
      <xdr:nvSpPr>
        <xdr:cNvPr id="14" name="Textfeld 19">
          <a:extLst>
            <a:ext uri="{FF2B5EF4-FFF2-40B4-BE49-F238E27FC236}">
              <a16:creationId xmlns="" xmlns:a16="http://schemas.microsoft.com/office/drawing/2014/main" id="{E6A336D2-0881-42FB-8E0E-2A033A5DA5B1}"/>
            </a:ext>
          </a:extLst>
        </xdr:cNvPr>
        <xdr:cNvSpPr/>
      </xdr:nvSpPr>
      <xdr:spPr>
        <a:xfrm>
          <a:off x="0" y="10342172"/>
          <a:ext cx="3447211" cy="617227"/>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72000" tIns="0" rIns="0" bIns="0">
          <a:noAutofit/>
        </a:bodyPr>
        <a:lstStyle/>
        <a:p>
          <a:pPr>
            <a:lnSpc>
              <a:spcPct val="100000"/>
            </a:lnSpc>
          </a:pPr>
          <a:r>
            <a:rPr lang="de-DE" sz="850" b="0" strike="noStrike" spc="-1">
              <a:solidFill>
                <a:srgbClr val="005091"/>
              </a:solidFill>
              <a:latin typeface="Arial"/>
            </a:rPr>
            <a:t>Standort Österreich  |  Herstellungswerk u. Rechnungsstellung</a:t>
          </a:r>
          <a:endParaRPr lang="de-DE" sz="850" b="0" strike="noStrike" spc="-1">
            <a:latin typeface="Times New Roman"/>
          </a:endParaRPr>
        </a:p>
        <a:p>
          <a:pPr>
            <a:lnSpc>
              <a:spcPct val="100000"/>
            </a:lnSpc>
          </a:pPr>
          <a:r>
            <a:rPr lang="en-GB" sz="1100" b="1" strike="noStrike" spc="-1">
              <a:solidFill>
                <a:srgbClr val="005091"/>
              </a:solidFill>
              <a:latin typeface="Arial"/>
            </a:rPr>
            <a:t>DUROFLEX Distribution GmbH </a:t>
          </a:r>
        </a:p>
        <a:p>
          <a:pPr>
            <a:lnSpc>
              <a:spcPct val="100000"/>
            </a:lnSpc>
          </a:pPr>
          <a:r>
            <a:rPr lang="de-DE" sz="850" b="0" strike="noStrike" spc="-1">
              <a:solidFill>
                <a:srgbClr val="005091"/>
              </a:solidFill>
              <a:latin typeface="Arial"/>
            </a:rPr>
            <a:t>Au 30  |  6134 Vomp  |  Tirol  |  Austria</a:t>
          </a:r>
          <a:endParaRPr lang="de-DE" sz="850" b="0" strike="noStrike" spc="-1">
            <a:latin typeface="Times New Roman"/>
          </a:endParaRPr>
        </a:p>
        <a:p>
          <a:pPr>
            <a:lnSpc>
              <a:spcPct val="100000"/>
            </a:lnSpc>
          </a:pPr>
          <a:r>
            <a:rPr lang="de-DE" sz="850" b="0" strike="noStrike" spc="-1">
              <a:solidFill>
                <a:srgbClr val="005091"/>
              </a:solidFill>
              <a:latin typeface="Arial"/>
            </a:rPr>
            <a:t>tel. +43 5242 66372  |  fax +43 5242 66374  |  </a:t>
          </a:r>
          <a:r>
            <a:rPr lang="de-DE" sz="850" b="1" strike="noStrike" spc="-1">
              <a:solidFill>
                <a:srgbClr val="005091"/>
              </a:solidFill>
              <a:latin typeface="Arial"/>
            </a:rPr>
            <a:t>info@duroflex.com</a:t>
          </a:r>
          <a:endParaRPr lang="de-DE" sz="850" b="0" strike="noStrike" spc="-1">
            <a:latin typeface="Times New Roman"/>
          </a:endParaRPr>
        </a:p>
        <a:p>
          <a:pPr>
            <a:lnSpc>
              <a:spcPct val="100000"/>
            </a:lnSpc>
          </a:pPr>
          <a:endParaRPr lang="de-DE" sz="850" b="0" strike="noStrike" spc="-1">
            <a:latin typeface="Times New Roman"/>
          </a:endParaRPr>
        </a:p>
      </xdr:txBody>
    </xdr:sp>
    <xdr:clientData/>
  </xdr:twoCellAnchor>
  <xdr:twoCellAnchor>
    <xdr:from>
      <xdr:col>7</xdr:col>
      <xdr:colOff>342406</xdr:colOff>
      <xdr:row>61</xdr:row>
      <xdr:rowOff>22412</xdr:rowOff>
    </xdr:from>
    <xdr:to>
      <xdr:col>14</xdr:col>
      <xdr:colOff>0</xdr:colOff>
      <xdr:row>61</xdr:row>
      <xdr:rowOff>660332</xdr:rowOff>
    </xdr:to>
    <xdr:sp macro="" textlink="">
      <xdr:nvSpPr>
        <xdr:cNvPr id="15" name="Textfeld 20">
          <a:extLst>
            <a:ext uri="{FF2B5EF4-FFF2-40B4-BE49-F238E27FC236}">
              <a16:creationId xmlns="" xmlns:a16="http://schemas.microsoft.com/office/drawing/2014/main" id="{23BF1D44-4DBB-426A-BC36-EE07F33F7560}"/>
            </a:ext>
          </a:extLst>
        </xdr:cNvPr>
        <xdr:cNvSpPr/>
      </xdr:nvSpPr>
      <xdr:spPr>
        <a:xfrm>
          <a:off x="3552331" y="10309412"/>
          <a:ext cx="3153269" cy="63792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lIns="36000" tIns="36000" rIns="0" bIns="0">
          <a:noAutofit/>
        </a:bodyPr>
        <a:lstStyle/>
        <a:p>
          <a:pPr>
            <a:lnSpc>
              <a:spcPct val="100000"/>
            </a:lnSpc>
          </a:pPr>
          <a:r>
            <a:rPr lang="de-DE" sz="850" b="0" strike="noStrike" spc="-1">
              <a:solidFill>
                <a:srgbClr val="005091"/>
              </a:solidFill>
              <a:latin typeface="Arial"/>
            </a:rPr>
            <a:t>Standort Deutschland  |  Repräsentanz</a:t>
          </a:r>
          <a:endParaRPr lang="de-DE" sz="850" b="0" strike="noStrike" spc="-1">
            <a:latin typeface="Times New Roman"/>
          </a:endParaRPr>
        </a:p>
        <a:p>
          <a:pPr>
            <a:lnSpc>
              <a:spcPct val="100000"/>
            </a:lnSpc>
          </a:pPr>
          <a:r>
            <a:rPr lang="de-DE" sz="1100" b="1" strike="noStrike" spc="-1">
              <a:solidFill>
                <a:srgbClr val="005091"/>
              </a:solidFill>
              <a:latin typeface="Arial"/>
            </a:rPr>
            <a:t>Burgert &amp; Geldner GmbH</a:t>
          </a:r>
          <a:endParaRPr lang="de-DE" sz="1100" b="0" strike="noStrike" spc="-1">
            <a:latin typeface="Times New Roman"/>
          </a:endParaRPr>
        </a:p>
        <a:p>
          <a:pPr>
            <a:lnSpc>
              <a:spcPct val="100000"/>
            </a:lnSpc>
          </a:pPr>
          <a:r>
            <a:rPr lang="de-DE" sz="850" b="0" strike="noStrike" spc="-1">
              <a:solidFill>
                <a:srgbClr val="005091"/>
              </a:solidFill>
              <a:latin typeface="Arial"/>
            </a:rPr>
            <a:t>Seestraße 1  |  83512 Reitmehring |  Germany</a:t>
          </a:r>
          <a:endParaRPr lang="de-DE" sz="850" b="0" strike="noStrike" spc="-1">
            <a:latin typeface="Times New Roman"/>
          </a:endParaRPr>
        </a:p>
        <a:p>
          <a:pPr>
            <a:lnSpc>
              <a:spcPct val="100000"/>
            </a:lnSpc>
          </a:pPr>
          <a:r>
            <a:rPr lang="de-DE" sz="850" b="0" strike="noStrike" spc="-1">
              <a:solidFill>
                <a:srgbClr val="005091"/>
              </a:solidFill>
              <a:latin typeface="Arial"/>
            </a:rPr>
            <a:t>tel. +49 8031 91027   |   fax +49 8031 91028 </a:t>
          </a:r>
          <a:endParaRPr lang="de-DE" sz="850" b="0" strike="noStrike" spc="-1">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V/Selbsentwickelte%20Programme%20Sicherung/Verkauf/KATALOGE/Preise%20-%20EVS%20ECKIG_ab_6.3.2022%20Kopie.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ise%20-%20EVS%20ECKIG_ab_4.6.2022%20OK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EVS 80 Se Vorort"/>
      <sheetName val="Sprache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EVS 80 Se Vorort"/>
      <sheetName val="EVS 80 LN"/>
      <sheetName val="EVS 80 VD"/>
      <sheetName val="EVS 80 Se DIN B1"/>
      <sheetName val="EVS 80 E"/>
      <sheetName val="EVS 80 BSK"/>
      <sheetName val="EVS 80 Se ISO"/>
      <sheetName val="EVS 80 Hy"/>
      <sheetName val="EVS 160 A2"/>
      <sheetName val="EVS 160 ISO"/>
      <sheetName val="EVS 160 A2 V2A"/>
      <sheetName val="EVS 200 Se V"/>
      <sheetName val="EVS 200 V ISO"/>
      <sheetName val="EVS 200 DIN 4102 A2 - ALT"/>
      <sheetName val="EVS-250 Se"/>
      <sheetName val="EVS 300 Se A2"/>
      <sheetName val="EVS 300 E"/>
      <sheetName val="EVS 600 VD"/>
      <sheetName val="EVS DIN 4102 T4"/>
      <sheetName val="EVS 600 HO"/>
      <sheetName val="EVS 600 HO ISO"/>
      <sheetName val="EVS 1000 PTFE"/>
      <sheetName val="EVS 300 anti Silikon"/>
      <sheetName val="EVS 200 IMO Faltenbalg"/>
      <sheetName val="Sprachen"/>
      <sheetName val="Beispielmasse"/>
      <sheetName val="Raster"/>
      <sheetName val="Faktoren"/>
    </sheetNames>
    <sheetDataSet>
      <sheetData sheetId="0"/>
      <sheetData sheetId="1">
        <row r="9">
          <cell r="G9" t="str">
            <v>S T A F F E L P R E I S E</v>
          </cell>
        </row>
        <row r="10">
          <cell r="A10" t="str">
            <v>Menge
Stück-
zahl</v>
          </cell>
          <cell r="B10" t="str">
            <v>Anz.**
Zwisch-
en</v>
          </cell>
          <cell r="C10" t="str">
            <v>Lichte
Länge</v>
          </cell>
          <cell r="D10" t="str">
            <v>Lichte
Breite</v>
          </cell>
          <cell r="E10" t="str">
            <v>Gestr.
Länge</v>
          </cell>
          <cell r="F10" t="str">
            <v>Flansch-
Breite</v>
          </cell>
          <cell r="K10" t="str">
            <v>Innen-
Umfang</v>
          </cell>
          <cell r="L10" t="str">
            <v>Stück
Preis</v>
          </cell>
          <cell r="M10" t="str">
            <v>Loch-
ung</v>
          </cell>
          <cell r="N10" t="str">
            <v>ges.
Summe</v>
          </cell>
        </row>
        <row r="11">
          <cell r="A11" t="str">
            <v>Stk.</v>
          </cell>
          <cell r="B11" t="str">
            <v>Löcher</v>
          </cell>
          <cell r="C11" t="str">
            <v>mm</v>
          </cell>
          <cell r="D11" t="str">
            <v>mm</v>
          </cell>
          <cell r="E11" t="str">
            <v>mm</v>
          </cell>
          <cell r="F11" t="str">
            <v>mm</v>
          </cell>
          <cell r="G11" t="str">
            <v>€</v>
          </cell>
          <cell r="H11" t="str">
            <v>€</v>
          </cell>
          <cell r="I11" t="str">
            <v>€</v>
          </cell>
          <cell r="J11" t="str">
            <v>€</v>
          </cell>
          <cell r="K11" t="str">
            <v>mm</v>
          </cell>
          <cell r="L11" t="str">
            <v>€</v>
          </cell>
          <cell r="M11" t="str">
            <v>€**</v>
          </cell>
          <cell r="N11" t="str">
            <v>€*</v>
          </cell>
        </row>
        <row r="50">
          <cell r="A50" t="str">
            <v>Sonderlochungsszuschlag je Zwischenloch ** ..................................................................................</v>
          </cell>
        </row>
        <row r="51">
          <cell r="A51" t="str">
            <v>Verkaufsbedingungen:</v>
          </cell>
        </row>
        <row r="52">
          <cell r="A52" t="str">
            <v>Mindermengenzuschlag ....................................................................................</v>
          </cell>
          <cell r="E52" t="str">
            <v>bei netto Auftragswert von weniger als € 150,-, Zuschlag € 25,-.*</v>
          </cell>
        </row>
        <row r="53">
          <cell r="A53" t="str">
            <v>Viellochszuschlag ....................................................................................</v>
          </cell>
          <cell r="E53" t="str">
            <v>8 Ecklöcher kostenlos, Sonderlochung siehe Sonderlochungsszuschlag. **</v>
          </cell>
        </row>
        <row r="54">
          <cell r="A54" t="str">
            <v>Lieferung .....................................................................................</v>
          </cell>
          <cell r="E54" t="str">
            <v>ausschließlich ab Werk bei Staffelpreisliste.</v>
          </cell>
        </row>
        <row r="55">
          <cell r="A55" t="str">
            <v>Lieferzeit .....................................................................................</v>
          </cell>
          <cell r="E55" t="str">
            <v>Regellieferzeit 6 Werktage; Eillieferungen nach Vereinbarung 3 Werktage ab Werk</v>
          </cell>
        </row>
        <row r="56">
          <cell r="A56" t="str">
            <v>Verpackung ...................................................................................</v>
          </cell>
          <cell r="E56" t="str">
            <v xml:space="preserve">frei ab netto Auftragswert &gt;€ 150,- darunter Bündelung/Verpackung z.Selbstkostenpreis. </v>
          </cell>
        </row>
        <row r="57">
          <cell r="A57" t="str">
            <v>Gewährleistung ..................................................................................</v>
          </cell>
          <cell r="E57" t="str">
            <v>Auf Behebung etwaiger Produktmängel oder Ersatzlieferung, keinesfalls auf</v>
          </cell>
        </row>
        <row r="58">
          <cell r="E58" t="str">
            <v>Montage oder Austauschkosten, 6 Monate, nach unseren Lieferbedingungen Pkt 6.</v>
          </cell>
        </row>
        <row r="59">
          <cell r="A59" t="str">
            <v>Preise ...................................................................................</v>
          </cell>
          <cell r="E59" t="str">
            <v>rein netto, zuzüglich ges. Mwst, ohne jegl. Rabattabzug bei Staffelpreisen.</v>
          </cell>
        </row>
        <row r="60">
          <cell r="A60" t="str">
            <v>Zahlung .....................................................................................</v>
          </cell>
          <cell r="E60" t="str">
            <v>bei Bestellung;  Bestandskunden 30 Tage netto, 14 Tage abzgl. 2%</v>
          </cell>
        </row>
        <row r="61">
          <cell r="A61" t="str">
            <v>Änderung der Preise jederzeit Vorbehalten.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79">
          <cell r="B79" t="str">
            <v>ab 1
Stk.</v>
          </cell>
          <cell r="C79" t="str">
            <v>1-5
pcs.</v>
          </cell>
          <cell r="D79" t="str">
            <v>od 1
Szt.</v>
          </cell>
          <cell r="E79" t="str">
            <v>от 1
шт.</v>
          </cell>
          <cell r="F79" t="str">
            <v>à partir d'1 pièce</v>
          </cell>
          <cell r="G79" t="str">
            <v>da 1
pezzo</v>
          </cell>
        </row>
        <row r="81">
          <cell r="B81" t="str">
            <v>ab 5
Stk.</v>
          </cell>
          <cell r="C81" t="str">
            <v>5-15
pcs.</v>
          </cell>
          <cell r="D81" t="str">
            <v>od 5
Szt.</v>
          </cell>
          <cell r="E81" t="str">
            <v>от 5
шт.</v>
          </cell>
          <cell r="F81" t="str">
            <v>à partir de 5 pièces</v>
          </cell>
          <cell r="G81" t="str">
            <v>da 5
pezzi</v>
          </cell>
        </row>
        <row r="82">
          <cell r="B82" t="str">
            <v>ab 15
Stk.</v>
          </cell>
          <cell r="C82" t="str">
            <v>15-25
pcs.</v>
          </cell>
          <cell r="D82" t="str">
            <v>od 15
Szt.</v>
          </cell>
          <cell r="E82" t="str">
            <v>от 15
шт.</v>
          </cell>
          <cell r="F82" t="str">
            <v>à partir de 15 pièces</v>
          </cell>
          <cell r="G82" t="str">
            <v>da 15
pezzi</v>
          </cell>
        </row>
        <row r="83">
          <cell r="B83" t="str">
            <v>ab 25
Stk.</v>
          </cell>
          <cell r="C83" t="str">
            <v>&gt;25
pcs.</v>
          </cell>
          <cell r="D83" t="str">
            <v>od 25
Szt.</v>
          </cell>
          <cell r="E83" t="str">
            <v>от 25
шт.</v>
          </cell>
          <cell r="F83" t="str">
            <v>à partir de 25 pièces</v>
          </cell>
          <cell r="G83" t="str">
            <v>da 25 
pezzi</v>
          </cell>
        </row>
      </sheetData>
      <sheetData sheetId="26"/>
      <sheetData sheetId="27"/>
      <sheetData sheetId="2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6"/>
  <sheetViews>
    <sheetView tabSelected="1" workbookViewId="0">
      <selection activeCell="AB4" sqref="AB4"/>
    </sheetView>
  </sheetViews>
  <sheetFormatPr baseColWidth="10" defaultRowHeight="12.75"/>
  <cols>
    <col min="1" max="1" width="6.7109375" style="9" customWidth="1"/>
    <col min="2" max="3" width="7.140625" style="9" customWidth="1"/>
    <col min="4" max="4" width="7" style="9" customWidth="1"/>
    <col min="5" max="5" width="7.140625" style="9" customWidth="1"/>
    <col min="6" max="11" width="6.7109375" style="9" customWidth="1"/>
    <col min="12" max="12" width="7.5703125" style="70" customWidth="1"/>
    <col min="13" max="13" width="6.42578125" style="71" customWidth="1"/>
    <col min="14" max="14" width="12.28515625" style="72" customWidth="1"/>
    <col min="15" max="15" width="12.7109375" style="8" hidden="1" customWidth="1"/>
    <col min="16" max="16" width="15.28515625" style="8" hidden="1" customWidth="1"/>
    <col min="17" max="25" width="11.42578125" style="8" hidden="1" customWidth="1"/>
    <col min="26" max="26" width="11.42578125" style="8" customWidth="1"/>
    <col min="27" max="41" width="11.28515625" style="8" customWidth="1"/>
    <col min="42" max="1024" width="11.28515625" style="9" customWidth="1"/>
  </cols>
  <sheetData>
    <row r="1" spans="1:105" ht="42" customHeight="1">
      <c r="A1" s="1"/>
      <c r="B1" s="2"/>
      <c r="C1" s="2"/>
      <c r="D1" s="2"/>
      <c r="E1" s="2"/>
      <c r="F1" s="2"/>
      <c r="G1" s="2"/>
      <c r="H1" s="2"/>
      <c r="I1" s="2"/>
      <c r="J1" s="3"/>
      <c r="K1" s="4"/>
      <c r="L1" s="5"/>
      <c r="M1" s="6"/>
      <c r="N1" s="7"/>
    </row>
    <row r="2" spans="1:105" ht="21" customHeight="1">
      <c r="A2" s="73">
        <f>IF(Sprache="DE",[1]Sprachen!B137,IF(Sprache="EN",[1]Sprachen!C137,IF(Sprache="POL",[1]Sprachen!D137,IF(Sprache="RUS",[1]Sprachen!E137,IF(Sprache="FR",[1]Sprachen!F137,IF(Sprache="IT",[1]Sprachen!G137,[1]Sprachen!B137))))))</f>
        <v>0</v>
      </c>
      <c r="B2" s="73"/>
      <c r="C2" s="73"/>
      <c r="D2" s="73"/>
      <c r="E2" s="73"/>
      <c r="F2" s="73"/>
      <c r="G2" s="73"/>
      <c r="H2" s="73"/>
      <c r="I2" s="73"/>
      <c r="J2" s="73"/>
      <c r="K2" s="73"/>
      <c r="L2" s="73"/>
      <c r="M2" s="73"/>
      <c r="N2" s="73"/>
    </row>
    <row r="3" spans="1:105" ht="21" customHeight="1">
      <c r="A3" s="10">
        <f>IF(Sprache="DE",[1]Sprachen!B67,IF(Sprache="EN",[1]Sprachen!C67,IF(Sprache="POL",[1]Sprachen!D67,IF(Sprache="RUS",[1]Sprachen!E67,IF(Sprache="FR",[1]Sprachen!F67,IF(Sprache="IT",[1]Sprachen!G67,[1]Sprachen!B67))))))</f>
        <v>0</v>
      </c>
      <c r="B3" s="11"/>
      <c r="C3" s="11"/>
      <c r="D3" s="11"/>
      <c r="E3" s="11"/>
      <c r="F3" s="11"/>
      <c r="G3" s="11"/>
      <c r="H3" s="11"/>
      <c r="I3" s="11"/>
      <c r="J3" s="11"/>
      <c r="K3" s="11"/>
      <c r="L3" s="11"/>
      <c r="M3" s="11"/>
      <c r="N3" s="12"/>
    </row>
    <row r="4" spans="1:105" ht="21" customHeight="1">
      <c r="A4" s="13"/>
      <c r="B4" s="14"/>
      <c r="C4" s="14"/>
      <c r="D4" s="14"/>
      <c r="E4" s="14"/>
      <c r="F4" s="15"/>
      <c r="G4" s="15"/>
      <c r="H4" s="15"/>
      <c r="I4" s="15"/>
      <c r="J4" s="14"/>
      <c r="K4" s="14"/>
      <c r="L4" s="16"/>
      <c r="M4" s="17"/>
      <c r="N4" s="18"/>
    </row>
    <row r="5" spans="1:105" ht="21" customHeight="1">
      <c r="A5" s="19"/>
      <c r="B5" s="20"/>
      <c r="C5" s="14"/>
      <c r="D5" s="14"/>
      <c r="E5" s="14"/>
      <c r="F5" s="21"/>
      <c r="G5" s="14"/>
      <c r="H5" s="14"/>
      <c r="I5" s="14"/>
      <c r="J5" s="14"/>
      <c r="K5" s="14"/>
      <c r="L5" s="16"/>
      <c r="M5" s="17"/>
      <c r="N5" s="18"/>
    </row>
    <row r="6" spans="1:105" ht="21" customHeight="1">
      <c r="A6" s="19"/>
      <c r="B6" s="20"/>
      <c r="C6" s="14"/>
      <c r="D6" s="14"/>
      <c r="E6" s="21"/>
      <c r="F6" s="21"/>
      <c r="G6" s="21"/>
      <c r="H6" s="14"/>
      <c r="I6" s="14"/>
      <c r="J6" s="14"/>
      <c r="K6" s="14"/>
      <c r="L6" s="16"/>
      <c r="M6" s="17"/>
      <c r="N6" s="18"/>
      <c r="P6" s="8" t="s">
        <v>0</v>
      </c>
      <c r="Q6" s="22">
        <v>44626</v>
      </c>
      <c r="R6" s="23">
        <v>0.19</v>
      </c>
    </row>
    <row r="7" spans="1:105" ht="21" customHeight="1">
      <c r="A7" s="13"/>
      <c r="B7" s="24"/>
      <c r="C7" s="21"/>
      <c r="D7" s="14"/>
      <c r="E7" s="14"/>
      <c r="F7" s="21"/>
      <c r="G7" s="21"/>
      <c r="H7" s="21"/>
      <c r="I7" s="21"/>
      <c r="J7" s="21"/>
      <c r="K7" s="14"/>
      <c r="L7" s="16"/>
      <c r="M7" s="17"/>
      <c r="N7" s="18"/>
    </row>
    <row r="8" spans="1:105" ht="12.75" customHeight="1">
      <c r="A8" s="25"/>
      <c r="B8" s="26"/>
      <c r="C8" s="27"/>
      <c r="D8" s="28"/>
      <c r="E8" s="14"/>
      <c r="F8" s="21"/>
      <c r="G8" s="21"/>
      <c r="H8" s="21"/>
      <c r="I8" s="14"/>
      <c r="J8" s="21"/>
      <c r="K8" s="14"/>
      <c r="L8" s="16"/>
      <c r="M8" s="17"/>
      <c r="N8" s="18"/>
      <c r="O8" s="29"/>
      <c r="P8" s="30" t="s">
        <v>1</v>
      </c>
      <c r="Q8" s="30" t="s">
        <v>2</v>
      </c>
      <c r="R8" s="30" t="s">
        <v>3</v>
      </c>
      <c r="S8" s="30" t="s">
        <v>4</v>
      </c>
      <c r="T8" s="31"/>
      <c r="U8" s="31"/>
      <c r="V8" s="31"/>
      <c r="W8" s="31"/>
    </row>
    <row r="9" spans="1:105" ht="17.25" customHeight="1" thickBot="1">
      <c r="A9" s="74"/>
      <c r="B9" s="75"/>
      <c r="C9" s="76"/>
      <c r="D9" s="77"/>
      <c r="E9" s="76"/>
      <c r="F9" s="75"/>
      <c r="G9" s="78" t="str">
        <f>'[2]EVS 80 Se Vorort'!G9</f>
        <v>S T A F F E L P R E I S E</v>
      </c>
      <c r="H9" s="78"/>
      <c r="I9" s="78"/>
      <c r="J9" s="78"/>
      <c r="K9" s="78"/>
      <c r="L9" s="79"/>
      <c r="M9" s="80">
        <v>44657</v>
      </c>
      <c r="N9" s="80"/>
      <c r="O9" s="29"/>
      <c r="P9" s="30" t="s">
        <v>5</v>
      </c>
      <c r="Q9" s="30" t="s">
        <v>5</v>
      </c>
      <c r="R9" s="30" t="s">
        <v>5</v>
      </c>
      <c r="S9" s="30" t="s">
        <v>5</v>
      </c>
      <c r="T9" s="31"/>
      <c r="U9" s="31"/>
      <c r="V9" s="31"/>
      <c r="W9" s="31"/>
    </row>
    <row r="10" spans="1:105" s="34" customFormat="1" ht="40.5" customHeight="1">
      <c r="A10" s="81" t="str">
        <f>'[2]EVS 80 Se Vorort'!A10</f>
        <v>Menge
Stück-
zahl</v>
      </c>
      <c r="B10" s="82" t="str">
        <f>'[2]EVS 80 Se Vorort'!B10</f>
        <v>Anz.**
Zwisch-
en</v>
      </c>
      <c r="C10" s="82" t="str">
        <f>'[2]EVS 80 Se Vorort'!C10</f>
        <v>Lichte
Länge</v>
      </c>
      <c r="D10" s="82" t="str">
        <f>'[2]EVS 80 Se Vorort'!D10</f>
        <v>Lichte
Breite</v>
      </c>
      <c r="E10" s="82" t="str">
        <f>'[2]EVS 80 Se Vorort'!E10</f>
        <v>Gestr.
Länge</v>
      </c>
      <c r="F10" s="82" t="str">
        <f>'[2]EVS 80 Se Vorort'!F10</f>
        <v>Flansch-
Breite</v>
      </c>
      <c r="G10" s="83" t="str">
        <f>IF(Sprache="DE",[2]Sprachen!B79,IF(Sprache="EN",[2]Sprachen!C79,IF(Sprache="POL",[2]Sprachen!D79,IF(Sprache="RUS",[2]Sprachen!E79,IF(Sprache="FR",[2]Sprachen!F79,IF(Sprache="IT",[2]Sprachen!G79,[2]Sprachen!B79))))))</f>
        <v>ab 1
Stk.</v>
      </c>
      <c r="H10" s="84" t="str">
        <f>IF(Sprache="DE",[2]Sprachen!B81,IF(Sprache="EN",[2]Sprachen!C81,IF(Sprache="POL",[2]Sprachen!D81,IF(Sprache="RUS",[2]Sprachen!E81,IF(Sprache="FR",[2]Sprachen!F81,IF(Sprache="IT",[2]Sprachen!G81,[2]Sprachen!B81))))))</f>
        <v>ab 5
Stk.</v>
      </c>
      <c r="I10" s="84" t="str">
        <f>IF(Sprache="DE",[2]Sprachen!B82,IF(Sprache="EN",[2]Sprachen!C82,IF(Sprache="POL",[2]Sprachen!D82,IF(Sprache="RUS",[2]Sprachen!E82,IF(Sprache="FR",[2]Sprachen!F82,IF(Sprache="IT",[2]Sprachen!G82,[2]Sprachen!B82))))))</f>
        <v>ab 15
Stk.</v>
      </c>
      <c r="J10" s="84" t="str">
        <f>IF(Sprache="DE",[2]Sprachen!B83,IF(Sprache="EN",[2]Sprachen!C83,IF(Sprache="POL",[2]Sprachen!D83,IF(Sprache="RUS",[2]Sprachen!E83,IF(Sprache="FR",[2]Sprachen!F83,IF(Sprache="IT",[2]Sprachen!G83,[2]Sprachen!B83))))))</f>
        <v>ab 25
Stk.</v>
      </c>
      <c r="K10" s="85" t="str">
        <f>'[2]EVS 80 Se Vorort'!K10</f>
        <v>Innen-
Umfang</v>
      </c>
      <c r="L10" s="82" t="str">
        <f>'[2]EVS 80 Se Vorort'!L10</f>
        <v>Stück
Preis</v>
      </c>
      <c r="M10" s="82" t="str">
        <f>'[2]EVS 80 Se Vorort'!M10</f>
        <v>Loch-
ung</v>
      </c>
      <c r="N10" s="86" t="str">
        <f>'[2]EVS 80 Se Vorort'!N10</f>
        <v>ges.
Summe</v>
      </c>
      <c r="O10" s="32"/>
      <c r="P10" s="33" t="s">
        <v>6</v>
      </c>
      <c r="Q10" s="33" t="s">
        <v>6</v>
      </c>
      <c r="R10" s="33" t="s">
        <v>6</v>
      </c>
      <c r="S10" s="33" t="s">
        <v>6</v>
      </c>
      <c r="T10" s="32"/>
      <c r="U10" s="32"/>
      <c r="V10" s="32"/>
      <c r="W10" s="32"/>
      <c r="X10" s="8"/>
      <c r="Y10" s="8"/>
      <c r="Z10" s="8"/>
      <c r="AA10" s="8"/>
      <c r="AB10" s="8"/>
      <c r="AC10" s="8"/>
      <c r="AD10" s="8"/>
      <c r="AE10" s="8"/>
      <c r="AF10" s="8"/>
      <c r="AG10" s="8"/>
      <c r="AH10" s="8"/>
      <c r="AI10" s="8"/>
      <c r="AJ10" s="8"/>
      <c r="AK10" s="8"/>
      <c r="AL10" s="8"/>
      <c r="AM10" s="8"/>
      <c r="AN10" s="8"/>
      <c r="AO10" s="8"/>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row>
    <row r="11" spans="1:105" s="34" customFormat="1" ht="12" customHeight="1" thickBot="1">
      <c r="A11" s="87" t="str">
        <f>'[2]EVS 80 Se Vorort'!A11</f>
        <v>Stk.</v>
      </c>
      <c r="B11" s="88" t="str">
        <f>'[2]EVS 80 Se Vorort'!B11</f>
        <v>Löcher</v>
      </c>
      <c r="C11" s="88" t="str">
        <f>'[2]EVS 80 Se Vorort'!C11</f>
        <v>mm</v>
      </c>
      <c r="D11" s="88" t="str">
        <f>'[2]EVS 80 Se Vorort'!D11</f>
        <v>mm</v>
      </c>
      <c r="E11" s="88" t="str">
        <f>'[2]EVS 80 Se Vorort'!E11</f>
        <v>mm</v>
      </c>
      <c r="F11" s="88" t="str">
        <f>'[2]EVS 80 Se Vorort'!F11</f>
        <v>mm</v>
      </c>
      <c r="G11" s="89" t="str">
        <f>'[2]EVS 80 Se Vorort'!G11</f>
        <v>€</v>
      </c>
      <c r="H11" s="90" t="str">
        <f>'[2]EVS 80 Se Vorort'!H11</f>
        <v>€</v>
      </c>
      <c r="I11" s="90" t="str">
        <f>'[2]EVS 80 Se Vorort'!I11</f>
        <v>€</v>
      </c>
      <c r="J11" s="90" t="str">
        <f>'[2]EVS 80 Se Vorort'!J11</f>
        <v>€</v>
      </c>
      <c r="K11" s="91" t="str">
        <f>'[2]EVS 80 Se Vorort'!K11</f>
        <v>mm</v>
      </c>
      <c r="L11" s="88" t="str">
        <f>'[2]EVS 80 Se Vorort'!L11</f>
        <v>€</v>
      </c>
      <c r="M11" s="88" t="str">
        <f>'[2]EVS 80 Se Vorort'!M11</f>
        <v>€**</v>
      </c>
      <c r="N11" s="92" t="str">
        <f>'[2]EVS 80 Se Vorort'!N11</f>
        <v>€*</v>
      </c>
      <c r="O11" s="35" t="s">
        <v>7</v>
      </c>
      <c r="P11" s="36"/>
      <c r="Q11" s="36"/>
      <c r="R11" s="36"/>
      <c r="S11" s="36"/>
      <c r="T11" s="32"/>
      <c r="V11" s="32"/>
      <c r="W11" s="32"/>
      <c r="X11" s="8"/>
      <c r="Y11" s="8"/>
      <c r="Z11" s="8"/>
      <c r="AA11" s="8"/>
      <c r="AB11" s="8"/>
      <c r="AC11" s="8"/>
      <c r="AD11" s="8"/>
      <c r="AE11" s="8"/>
      <c r="AF11" s="8"/>
      <c r="AG11" s="8"/>
      <c r="AH11" s="8"/>
      <c r="AI11" s="8"/>
      <c r="AJ11" s="8"/>
      <c r="AK11" s="8"/>
      <c r="AL11" s="8"/>
      <c r="AM11" s="8"/>
      <c r="AN11" s="8"/>
      <c r="AO11" s="8"/>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row>
    <row r="12" spans="1:105" s="34" customFormat="1" ht="8.25" customHeight="1">
      <c r="A12" s="37"/>
      <c r="B12" s="38"/>
      <c r="C12" s="38"/>
      <c r="D12" s="38"/>
      <c r="E12" s="38"/>
      <c r="F12" s="38"/>
      <c r="G12" s="38"/>
      <c r="H12" s="38"/>
      <c r="I12" s="38"/>
      <c r="J12" s="38"/>
      <c r="K12" s="38"/>
      <c r="L12" s="38"/>
      <c r="M12" s="38"/>
      <c r="N12" s="39"/>
      <c r="O12" s="35"/>
      <c r="P12" s="40"/>
      <c r="Q12" s="40"/>
      <c r="R12" s="40"/>
      <c r="S12" s="40"/>
      <c r="T12" s="32"/>
      <c r="U12" s="32"/>
      <c r="V12" s="32"/>
      <c r="W12" s="32"/>
      <c r="X12" s="8"/>
      <c r="Y12" s="8"/>
      <c r="Z12" s="8"/>
      <c r="AA12" s="8"/>
      <c r="AB12" s="8"/>
      <c r="AC12" s="8"/>
      <c r="AD12" s="8"/>
      <c r="AE12" s="8"/>
      <c r="AF12" s="8"/>
      <c r="AG12" s="8"/>
      <c r="AH12" s="8"/>
      <c r="AI12" s="8"/>
      <c r="AJ12" s="8"/>
      <c r="AK12" s="8"/>
      <c r="AL12" s="8"/>
      <c r="AM12" s="8"/>
      <c r="AN12" s="8"/>
      <c r="AO12" s="8"/>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row>
    <row r="13" spans="1:105" s="54" customFormat="1" ht="11.25" customHeight="1">
      <c r="A13" s="41"/>
      <c r="B13" s="41"/>
      <c r="C13" s="42">
        <v>250</v>
      </c>
      <c r="D13" s="43">
        <v>250</v>
      </c>
      <c r="E13" s="41">
        <v>130</v>
      </c>
      <c r="F13" s="41">
        <v>30</v>
      </c>
      <c r="G13" s="44">
        <f t="shared" ref="G13:G49" si="0">IF(AND($E13=60,$F13=30),(($P$13*$K13)+$P$14), IF(AND($E13=130,$F13=20),(($P$18*$K13)+$P$19), IF(AND($E13=130,$F13=30),(($P$23*$K13)+$P$24), IF(AND($E13=150,$F13=20),(($P$28*$K13)+$P$29), IF(AND($E13=150,$F13=30),(($P$33*$K13)+$P$34), IF(AND($E13=180,$F13=20),(($P$38*$K13)+$P$39), IF(AND($E13=180,$F13=30),(($P$43*$K13)+$P$44), IF($F13="30V2A",$T13,0))))))))*(1+$R$6)</f>
        <v>85.69612363427774</v>
      </c>
      <c r="H13" s="44">
        <f t="shared" ref="H13:H49" si="1">IF(AND($E13=60,$F13=30),(($Q$13*$K13)+$Q$14), IF(AND($E13=130,$F13=20),(($Q$18*$K13)+$Q$19), IF(AND($E13=130,$F13=30),(($Q$23*$K13)+$Q$24), IF(AND($E13=150,$F13=20),(($Q$28*$K13)+$Q$29), IF(AND($E13=150,$F13=30),(($Q$33*$K13)+$Q$34), IF(AND($E13=180,$F13=20),(($Q$38*$K13)+$Q$39), IF(AND($E13=180,$F13=30),(($Q$43*$K13)+$Q$44), IF($F13="30V2A",$U13,0))))))))*(1+$R$6)</f>
        <v>81.411317452563864</v>
      </c>
      <c r="I13" s="44">
        <f t="shared" ref="I13:I49" si="2">IF(AND($E13=60,$F13=30),(($R$13*$K13)+$R$14), IF(AND($E13=130,$F13=20),(($R$18*$K13)+$R$19), IF(AND($E13=130,$F13=30),(($R$23*$K13)+$R$24), IF(AND($E13=150,$F13=20),(($R$28*$K13)+$R$29), IF(AND($E13=150,$F13=30),(($R$33*$K13)+$R$34), IF(AND($E13=180,$F13=20),(($R$38*$K13)+$R$39), IF(AND($E13=180,$F13=30),(($R$43*$K13)+$R$44), IF($F13="30V2A",$V13,0))))))))*(1+$R$6)</f>
        <v>77.340751579935741</v>
      </c>
      <c r="J13" s="45">
        <f t="shared" ref="J13:J49" si="3">IF(AND($E13=60,$F13=30),(($S$13*$K13)+$S$14), IF(AND($E13=130,$F13=20),(($S$18*$K13)+$S$19), IF(AND($E13=130,$F13=30),(($S$23*$K13)+$S$24), IF(AND($E13=150,$F13=20),(($S$28*$K13)+$S$29), IF(AND($E13=150,$F13=30),(($S$33*$K13)+$S$34), IF(AND($E13=180,$F13=20),(($S$38*$K13)+$S$39), IF(AND($E13=180,$F13=30),(($S$43*$K13)+$S$44), IF($F13="30V2A",$W13,0))))))))*(1+$R$6)</f>
        <v>73.473714000938926</v>
      </c>
      <c r="K13" s="46">
        <f t="shared" ref="K13:K49" si="4">(C13+D13)*2</f>
        <v>1000</v>
      </c>
      <c r="L13" s="47" t="str">
        <f t="shared" ref="L13:L49" si="5">IF(AND($A13&gt;0,$A13&lt;5),$G13,IF(AND($A13&gt;=5,A13&lt;15),$H13,IF(AND($A13&gt;=15,$A13&lt;25),$I13,IF($A13&gt;=25,$J13,""))))</f>
        <v/>
      </c>
      <c r="M13" s="48" t="str">
        <f t="shared" ref="M13:M49" si="6">IF(AND($A13&gt;0,$A13&lt;5),$B13*G$50,IF(AND($A13&gt;=5,$A13&lt;15),$B13*H$50,IF(AND($A13&gt;=15,$A13&lt;25),$B13*I$50,IF($A13&gt;=25,$B13*J$50,""))))</f>
        <v/>
      </c>
      <c r="N13" s="48" t="str">
        <f t="shared" ref="N13:N49" si="7">IF(AND($A13&gt;0,$A13&lt;5),$A13*($G13+$M13),IF(AND($A13&gt;=5,$A13&lt;15),$A13*($H13+$M13),IF(AND($A13&gt;=15,$A13&lt;25),$A13*($I13+$M13),IF($A13&gt;=25,$A13*($J13+$M13),""))))</f>
        <v/>
      </c>
      <c r="O13" s="49" t="s">
        <v>8</v>
      </c>
      <c r="P13" s="50"/>
      <c r="Q13" s="50"/>
      <c r="R13" s="50"/>
      <c r="S13" s="51"/>
      <c r="T13" s="52">
        <f t="shared" ref="T13:T49" si="8">IF(AND($E13=130,$F13="30V2A"),(($P$48*$K13)+$P$49),IF(AND($E13=150,$F13="30V2A"),(($P$53*$K13)+$P$54),IF(AND($E13=180,$F13="30V2A"),(($P$58*$K13)+$P$59),0)))</f>
        <v>0</v>
      </c>
      <c r="U13" s="52">
        <f t="shared" ref="U13:U49" si="9">IF(AND($E13=130,$F13="30V2A"),(($Q$48*$K13)+$Q$49),IF(AND($E13=150,$F13="30V2A"),(($Q$53*$K13)+$Q$54),IF(AND($E13=180,$F13="30V2A"),(($Q$58*$K13)+$Q$59),0)))</f>
        <v>0</v>
      </c>
      <c r="V13" s="52">
        <f t="shared" ref="V13:V49" si="10">IF(AND($E13=130,$F13="30V2A"),(($R$48*$K13)+$R$49),IF(AND($E13=150,$F13="30V2A"),(($R$53*$K13)+$R$54),IF(AND($E13=180,$F13="30V2A"),(($R$58*$K13)+$R$59),0)))</f>
        <v>0</v>
      </c>
      <c r="W13" s="52">
        <f t="shared" ref="W13:W49" si="11">IF(AND($E13=130,$F13="30V2A"),(($S$48*$K13)+$S$49),IF(AND($E13=150,$F13="30V2A"),(($S$53*$K13)+$S$54),IF(AND($E13=180,$F13="30V2A"),(($S$58*$K13)+$S$59),0)))</f>
        <v>0</v>
      </c>
      <c r="X13" s="53"/>
      <c r="Y13" s="8"/>
      <c r="Z13" s="8"/>
      <c r="AA13" s="8"/>
      <c r="AB13" s="8"/>
      <c r="AC13" s="8"/>
      <c r="AD13" s="8"/>
      <c r="AE13" s="8"/>
      <c r="AF13" s="8"/>
      <c r="AG13" s="8"/>
      <c r="AH13" s="8"/>
      <c r="AI13" s="8"/>
      <c r="AJ13" s="8"/>
      <c r="AK13" s="8"/>
      <c r="AL13" s="8"/>
      <c r="AM13" s="8"/>
      <c r="AN13" s="8"/>
      <c r="AO13" s="8"/>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row>
    <row r="14" spans="1:105" s="54" customFormat="1" ht="11.25" customHeight="1">
      <c r="A14" s="55"/>
      <c r="B14" s="55"/>
      <c r="C14" s="56">
        <v>312</v>
      </c>
      <c r="D14" s="57">
        <v>313</v>
      </c>
      <c r="E14" s="41">
        <v>130</v>
      </c>
      <c r="F14" s="41">
        <v>30</v>
      </c>
      <c r="G14" s="44">
        <f t="shared" si="0"/>
        <v>92.723692240550136</v>
      </c>
      <c r="H14" s="44">
        <f t="shared" si="1"/>
        <v>88.087507628522673</v>
      </c>
      <c r="I14" s="44">
        <f t="shared" si="2"/>
        <v>83.683132247096594</v>
      </c>
      <c r="J14" s="45">
        <f t="shared" si="3"/>
        <v>79.49897563474174</v>
      </c>
      <c r="K14" s="46">
        <f t="shared" si="4"/>
        <v>1250</v>
      </c>
      <c r="L14" s="47" t="str">
        <f t="shared" si="5"/>
        <v/>
      </c>
      <c r="M14" s="48" t="str">
        <f t="shared" si="6"/>
        <v/>
      </c>
      <c r="N14" s="48" t="str">
        <f t="shared" si="7"/>
        <v/>
      </c>
      <c r="O14" s="49" t="s">
        <v>9</v>
      </c>
      <c r="P14" s="50"/>
      <c r="Q14" s="50"/>
      <c r="R14" s="50"/>
      <c r="S14" s="51"/>
      <c r="T14" s="52">
        <f t="shared" si="8"/>
        <v>0</v>
      </c>
      <c r="U14" s="52">
        <f t="shared" si="9"/>
        <v>0</v>
      </c>
      <c r="V14" s="52">
        <f t="shared" si="10"/>
        <v>0</v>
      </c>
      <c r="W14" s="52">
        <f t="shared" si="11"/>
        <v>0</v>
      </c>
      <c r="X14" s="53"/>
      <c r="Y14" s="8"/>
      <c r="Z14" s="8"/>
      <c r="AA14" s="8"/>
      <c r="AB14" s="8"/>
      <c r="AC14" s="8"/>
      <c r="AD14" s="8"/>
      <c r="AE14" s="8"/>
      <c r="AF14" s="8"/>
      <c r="AG14" s="8"/>
      <c r="AH14" s="8"/>
      <c r="AI14" s="8"/>
      <c r="AJ14" s="8"/>
      <c r="AK14" s="8"/>
      <c r="AL14" s="8"/>
      <c r="AM14" s="8"/>
      <c r="AN14" s="8"/>
      <c r="AO14" s="8"/>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row>
    <row r="15" spans="1:105" s="54" customFormat="1" ht="11.25" customHeight="1">
      <c r="A15" s="55"/>
      <c r="B15" s="55"/>
      <c r="C15" s="56">
        <v>375</v>
      </c>
      <c r="D15" s="57">
        <v>375</v>
      </c>
      <c r="E15" s="41">
        <v>130</v>
      </c>
      <c r="F15" s="41">
        <v>30</v>
      </c>
      <c r="G15" s="44">
        <f t="shared" si="0"/>
        <v>99.751260846822532</v>
      </c>
      <c r="H15" s="44">
        <f t="shared" si="1"/>
        <v>94.763697804481453</v>
      </c>
      <c r="I15" s="44">
        <f t="shared" si="2"/>
        <v>90.025512914257448</v>
      </c>
      <c r="J15" s="45">
        <f t="shared" si="3"/>
        <v>85.524237268544525</v>
      </c>
      <c r="K15" s="46">
        <f t="shared" si="4"/>
        <v>1500</v>
      </c>
      <c r="L15" s="47" t="str">
        <f t="shared" si="5"/>
        <v/>
      </c>
      <c r="M15" s="48" t="str">
        <f t="shared" si="6"/>
        <v/>
      </c>
      <c r="N15" s="48" t="str">
        <f t="shared" si="7"/>
        <v/>
      </c>
      <c r="O15" s="49" t="s">
        <v>10</v>
      </c>
      <c r="P15" s="58"/>
      <c r="Q15" s="58"/>
      <c r="R15" s="58"/>
      <c r="S15" s="59"/>
      <c r="T15" s="52">
        <f t="shared" si="8"/>
        <v>0</v>
      </c>
      <c r="U15" s="52">
        <f t="shared" si="9"/>
        <v>0</v>
      </c>
      <c r="V15" s="52">
        <f t="shared" si="10"/>
        <v>0</v>
      </c>
      <c r="W15" s="52">
        <f t="shared" si="11"/>
        <v>0</v>
      </c>
      <c r="X15" s="53"/>
      <c r="Y15" s="8"/>
      <c r="Z15" s="8"/>
      <c r="AA15" s="8"/>
      <c r="AB15" s="8"/>
      <c r="AC15" s="8"/>
      <c r="AD15" s="8"/>
      <c r="AE15" s="8"/>
      <c r="AF15" s="8"/>
      <c r="AG15" s="8"/>
      <c r="AH15" s="8"/>
      <c r="AI15" s="8"/>
      <c r="AJ15" s="8"/>
      <c r="AK15" s="8"/>
      <c r="AL15" s="8"/>
      <c r="AM15" s="8"/>
      <c r="AN15" s="8"/>
      <c r="AO15" s="8"/>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row>
    <row r="16" spans="1:105" s="54" customFormat="1" ht="11.25" customHeight="1">
      <c r="A16" s="55"/>
      <c r="B16" s="55"/>
      <c r="C16" s="56">
        <v>437</v>
      </c>
      <c r="D16" s="57">
        <v>438</v>
      </c>
      <c r="E16" s="41">
        <v>130</v>
      </c>
      <c r="F16" s="41">
        <v>30</v>
      </c>
      <c r="G16" s="44">
        <f t="shared" si="0"/>
        <v>106.77882945309496</v>
      </c>
      <c r="H16" s="44">
        <f t="shared" si="1"/>
        <v>101.43988798044025</v>
      </c>
      <c r="I16" s="44">
        <f t="shared" si="2"/>
        <v>96.367893581418315</v>
      </c>
      <c r="J16" s="45">
        <f t="shared" si="3"/>
        <v>91.549498902347338</v>
      </c>
      <c r="K16" s="46">
        <f t="shared" si="4"/>
        <v>1750</v>
      </c>
      <c r="L16" s="47" t="str">
        <f t="shared" si="5"/>
        <v/>
      </c>
      <c r="M16" s="48" t="str">
        <f t="shared" si="6"/>
        <v/>
      </c>
      <c r="N16" s="48" t="str">
        <f t="shared" si="7"/>
        <v/>
      </c>
      <c r="O16" s="59" t="s">
        <v>11</v>
      </c>
      <c r="P16" s="50">
        <v>69.587890102925002</v>
      </c>
      <c r="Q16" s="50">
        <v>66.108495597778699</v>
      </c>
      <c r="R16" s="50">
        <v>62.803070817889797</v>
      </c>
      <c r="S16" s="50">
        <v>59.662917276995302</v>
      </c>
      <c r="T16" s="52">
        <f t="shared" si="8"/>
        <v>0</v>
      </c>
      <c r="U16" s="52">
        <f t="shared" si="9"/>
        <v>0</v>
      </c>
      <c r="V16" s="52">
        <f t="shared" si="10"/>
        <v>0</v>
      </c>
      <c r="W16" s="52">
        <f t="shared" si="11"/>
        <v>0</v>
      </c>
      <c r="X16" s="53"/>
      <c r="Y16" s="8"/>
      <c r="Z16" s="8"/>
      <c r="AA16" s="8"/>
      <c r="AB16" s="8"/>
      <c r="AC16" s="8"/>
      <c r="AD16" s="8"/>
      <c r="AE16" s="8"/>
      <c r="AF16" s="8"/>
      <c r="AG16" s="8"/>
      <c r="AH16" s="8"/>
      <c r="AI16" s="8"/>
      <c r="AJ16" s="8"/>
      <c r="AK16" s="8"/>
      <c r="AL16" s="8"/>
      <c r="AM16" s="8"/>
      <c r="AN16" s="8"/>
      <c r="AO16" s="8"/>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row>
    <row r="17" spans="1:105" s="54" customFormat="1" ht="11.25" customHeight="1">
      <c r="A17" s="55"/>
      <c r="B17" s="55"/>
      <c r="C17" s="56">
        <v>500</v>
      </c>
      <c r="D17" s="57">
        <v>500</v>
      </c>
      <c r="E17" s="41">
        <v>130</v>
      </c>
      <c r="F17" s="41">
        <v>30</v>
      </c>
      <c r="G17" s="44">
        <f t="shared" si="0"/>
        <v>113.80639805936734</v>
      </c>
      <c r="H17" s="44">
        <f t="shared" si="1"/>
        <v>108.11607815639904</v>
      </c>
      <c r="I17" s="44">
        <f t="shared" si="2"/>
        <v>102.71027424857917</v>
      </c>
      <c r="J17" s="45">
        <f t="shared" si="3"/>
        <v>97.574760536150137</v>
      </c>
      <c r="K17" s="46">
        <f t="shared" si="4"/>
        <v>2000</v>
      </c>
      <c r="L17" s="47" t="str">
        <f t="shared" si="5"/>
        <v/>
      </c>
      <c r="M17" s="48" t="str">
        <f t="shared" si="6"/>
        <v/>
      </c>
      <c r="N17" s="48" t="str">
        <f t="shared" si="7"/>
        <v/>
      </c>
      <c r="O17" s="60"/>
      <c r="P17" s="50">
        <v>280.185737692911</v>
      </c>
      <c r="Q17" s="50">
        <v>266.176450808266</v>
      </c>
      <c r="R17" s="50">
        <v>252.86762826785301</v>
      </c>
      <c r="S17" s="50">
        <v>240.22424685446001</v>
      </c>
      <c r="T17" s="52">
        <f t="shared" si="8"/>
        <v>0</v>
      </c>
      <c r="U17" s="52">
        <f t="shared" si="9"/>
        <v>0</v>
      </c>
      <c r="V17" s="52">
        <f t="shared" si="10"/>
        <v>0</v>
      </c>
      <c r="W17" s="52">
        <f t="shared" si="11"/>
        <v>0</v>
      </c>
      <c r="X17" s="53"/>
      <c r="Y17" s="8"/>
      <c r="Z17" s="8"/>
      <c r="AA17" s="8"/>
      <c r="AB17" s="8"/>
      <c r="AC17" s="8"/>
      <c r="AD17" s="8"/>
      <c r="AE17" s="8"/>
      <c r="AF17" s="8"/>
      <c r="AG17" s="8"/>
      <c r="AH17" s="8"/>
      <c r="AI17" s="8"/>
      <c r="AJ17" s="8"/>
      <c r="AK17" s="8"/>
      <c r="AL17" s="8"/>
      <c r="AM17" s="8"/>
      <c r="AN17" s="8"/>
      <c r="AO17" s="8"/>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row>
    <row r="18" spans="1:105" s="54" customFormat="1" ht="11.25" customHeight="1">
      <c r="A18" s="55"/>
      <c r="B18" s="55"/>
      <c r="C18" s="56">
        <v>562</v>
      </c>
      <c r="D18" s="57">
        <v>563</v>
      </c>
      <c r="E18" s="41">
        <v>130</v>
      </c>
      <c r="F18" s="41">
        <v>30</v>
      </c>
      <c r="G18" s="44">
        <f t="shared" si="0"/>
        <v>120.83396666563975</v>
      </c>
      <c r="H18" s="44">
        <f t="shared" si="1"/>
        <v>114.79226833235785</v>
      </c>
      <c r="I18" s="44">
        <f t="shared" si="2"/>
        <v>109.05265491574002</v>
      </c>
      <c r="J18" s="45">
        <f t="shared" si="3"/>
        <v>103.60002216995295</v>
      </c>
      <c r="K18" s="46">
        <f t="shared" si="4"/>
        <v>2250</v>
      </c>
      <c r="L18" s="47" t="str">
        <f t="shared" si="5"/>
        <v/>
      </c>
      <c r="M18" s="48" t="str">
        <f t="shared" si="6"/>
        <v/>
      </c>
      <c r="N18" s="48" t="str">
        <f t="shared" si="7"/>
        <v/>
      </c>
      <c r="O18" s="60" t="s">
        <v>8</v>
      </c>
      <c r="P18" s="50">
        <v>2.3399760843331799E-2</v>
      </c>
      <c r="Q18" s="50">
        <v>2.2229772801165198E-2</v>
      </c>
      <c r="R18" s="50">
        <v>2.1118284161107E-2</v>
      </c>
      <c r="S18" s="50">
        <v>2.0062369953051599E-2</v>
      </c>
      <c r="T18" s="52">
        <f t="shared" si="8"/>
        <v>0</v>
      </c>
      <c r="U18" s="52">
        <f t="shared" si="9"/>
        <v>0</v>
      </c>
      <c r="V18" s="52">
        <f t="shared" si="10"/>
        <v>0</v>
      </c>
      <c r="W18" s="52">
        <f t="shared" si="11"/>
        <v>0</v>
      </c>
      <c r="X18" s="53"/>
      <c r="Y18" s="8"/>
      <c r="Z18" s="8"/>
      <c r="AA18" s="8"/>
      <c r="AB18" s="8"/>
      <c r="AC18" s="8"/>
      <c r="AD18" s="8"/>
      <c r="AE18" s="8"/>
      <c r="AF18" s="8"/>
      <c r="AG18" s="8"/>
      <c r="AH18" s="8"/>
      <c r="AI18" s="8"/>
      <c r="AJ18" s="8"/>
      <c r="AK18" s="8"/>
      <c r="AL18" s="8"/>
      <c r="AM18" s="8"/>
      <c r="AN18" s="8"/>
      <c r="AO18" s="8"/>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row>
    <row r="19" spans="1:105" s="54" customFormat="1" ht="11.25" customHeight="1">
      <c r="A19" s="55"/>
      <c r="B19" s="55"/>
      <c r="C19" s="56">
        <v>625</v>
      </c>
      <c r="D19" s="57">
        <v>625</v>
      </c>
      <c r="E19" s="41">
        <v>130</v>
      </c>
      <c r="F19" s="41">
        <v>30</v>
      </c>
      <c r="G19" s="44">
        <f t="shared" si="0"/>
        <v>127.86153527191216</v>
      </c>
      <c r="H19" s="44">
        <f t="shared" si="1"/>
        <v>121.46845850831663</v>
      </c>
      <c r="I19" s="44">
        <f t="shared" si="2"/>
        <v>115.39503558290086</v>
      </c>
      <c r="J19" s="45">
        <f t="shared" si="3"/>
        <v>109.62528380375574</v>
      </c>
      <c r="K19" s="46">
        <f t="shared" si="4"/>
        <v>2500</v>
      </c>
      <c r="L19" s="47" t="str">
        <f t="shared" si="5"/>
        <v/>
      </c>
      <c r="M19" s="48" t="str">
        <f t="shared" si="6"/>
        <v/>
      </c>
      <c r="N19" s="48" t="str">
        <f t="shared" si="7"/>
        <v/>
      </c>
      <c r="O19" s="60" t="s">
        <v>9</v>
      </c>
      <c r="P19" s="50">
        <v>46.188129259593197</v>
      </c>
      <c r="Q19" s="50">
        <v>43.878722796613403</v>
      </c>
      <c r="R19" s="50">
        <v>41.684786656782798</v>
      </c>
      <c r="S19" s="50">
        <v>39.600547323943701</v>
      </c>
      <c r="T19" s="52">
        <f t="shared" si="8"/>
        <v>0</v>
      </c>
      <c r="U19" s="52">
        <f t="shared" si="9"/>
        <v>0</v>
      </c>
      <c r="V19" s="52">
        <f t="shared" si="10"/>
        <v>0</v>
      </c>
      <c r="W19" s="52">
        <f t="shared" si="11"/>
        <v>0</v>
      </c>
      <c r="X19" s="53"/>
      <c r="Y19" s="8"/>
      <c r="Z19" s="8"/>
      <c r="AA19" s="8"/>
      <c r="AB19" s="8"/>
      <c r="AC19" s="8"/>
      <c r="AD19" s="8"/>
      <c r="AE19" s="8"/>
      <c r="AF19" s="8"/>
      <c r="AG19" s="8"/>
      <c r="AH19" s="8"/>
      <c r="AI19" s="8"/>
      <c r="AJ19" s="8"/>
      <c r="AK19" s="8"/>
      <c r="AL19" s="8"/>
      <c r="AM19" s="8"/>
      <c r="AN19" s="8"/>
      <c r="AO19" s="8"/>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row>
    <row r="20" spans="1:105" s="54" customFormat="1" ht="11.25" customHeight="1">
      <c r="A20" s="55"/>
      <c r="B20" s="55"/>
      <c r="C20" s="56">
        <v>687</v>
      </c>
      <c r="D20" s="57">
        <v>688</v>
      </c>
      <c r="E20" s="41">
        <v>130</v>
      </c>
      <c r="F20" s="41">
        <v>30</v>
      </c>
      <c r="G20" s="44">
        <f t="shared" si="0"/>
        <v>134.88910387818456</v>
      </c>
      <c r="H20" s="44">
        <f t="shared" si="1"/>
        <v>128.14464868427541</v>
      </c>
      <c r="I20" s="44">
        <f t="shared" si="2"/>
        <v>121.73741625006173</v>
      </c>
      <c r="J20" s="45">
        <f t="shared" si="3"/>
        <v>115.65054543755856</v>
      </c>
      <c r="K20" s="46">
        <f t="shared" si="4"/>
        <v>2750</v>
      </c>
      <c r="L20" s="47" t="str">
        <f t="shared" si="5"/>
        <v/>
      </c>
      <c r="M20" s="48" t="str">
        <f t="shared" si="6"/>
        <v/>
      </c>
      <c r="N20" s="48" t="str">
        <f t="shared" si="7"/>
        <v/>
      </c>
      <c r="O20" s="61" t="s">
        <v>10</v>
      </c>
      <c r="P20" s="58">
        <v>280.185737692911</v>
      </c>
      <c r="Q20" s="58">
        <v>266.176450808266</v>
      </c>
      <c r="R20" s="58">
        <v>252.86762826785301</v>
      </c>
      <c r="S20" s="58">
        <v>240.22424685446001</v>
      </c>
      <c r="T20" s="52">
        <f t="shared" si="8"/>
        <v>0</v>
      </c>
      <c r="U20" s="52">
        <f t="shared" si="9"/>
        <v>0</v>
      </c>
      <c r="V20" s="52">
        <f t="shared" si="10"/>
        <v>0</v>
      </c>
      <c r="W20" s="52">
        <f t="shared" si="11"/>
        <v>0</v>
      </c>
      <c r="X20" s="53"/>
      <c r="Y20" s="8"/>
      <c r="Z20" s="8"/>
      <c r="AA20" s="8"/>
      <c r="AC20" s="8"/>
      <c r="AD20" s="8"/>
      <c r="AE20" s="8"/>
      <c r="AF20" s="8"/>
      <c r="AG20" s="8"/>
      <c r="AH20" s="8"/>
      <c r="AI20" s="8"/>
      <c r="AJ20" s="8"/>
      <c r="AK20" s="8"/>
      <c r="AL20" s="8"/>
      <c r="AM20" s="8"/>
      <c r="AN20" s="8"/>
      <c r="AO20" s="8"/>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row>
    <row r="21" spans="1:105" s="54" customFormat="1" ht="11.25" customHeight="1">
      <c r="A21" s="55"/>
      <c r="B21" s="55"/>
      <c r="C21" s="56">
        <v>750</v>
      </c>
      <c r="D21" s="57">
        <v>750</v>
      </c>
      <c r="E21" s="41">
        <v>130</v>
      </c>
      <c r="F21" s="41">
        <v>30</v>
      </c>
      <c r="G21" s="44">
        <f t="shared" si="0"/>
        <v>141.91667248445697</v>
      </c>
      <c r="H21" s="44">
        <f t="shared" si="1"/>
        <v>134.82083886023423</v>
      </c>
      <c r="I21" s="44">
        <f t="shared" si="2"/>
        <v>128.07979691722258</v>
      </c>
      <c r="J21" s="45">
        <f t="shared" si="3"/>
        <v>121.67580707136135</v>
      </c>
      <c r="K21" s="46">
        <f t="shared" si="4"/>
        <v>3000</v>
      </c>
      <c r="L21" s="47" t="str">
        <f t="shared" si="5"/>
        <v/>
      </c>
      <c r="M21" s="48" t="str">
        <f t="shared" si="6"/>
        <v/>
      </c>
      <c r="N21" s="48" t="str">
        <f t="shared" si="7"/>
        <v/>
      </c>
      <c r="O21" s="60" t="s">
        <v>12</v>
      </c>
      <c r="P21" s="50">
        <v>72.013549272502402</v>
      </c>
      <c r="Q21" s="50">
        <v>68.412871808877199</v>
      </c>
      <c r="R21" s="50">
        <v>64.992228218433397</v>
      </c>
      <c r="S21" s="50">
        <v>61.742616807511702</v>
      </c>
      <c r="T21" s="52">
        <f t="shared" si="8"/>
        <v>0</v>
      </c>
      <c r="U21" s="52">
        <f t="shared" si="9"/>
        <v>0</v>
      </c>
      <c r="V21" s="52">
        <f t="shared" si="10"/>
        <v>0</v>
      </c>
      <c r="W21" s="52">
        <f t="shared" si="11"/>
        <v>0</v>
      </c>
      <c r="X21" s="53"/>
      <c r="Y21" s="8"/>
      <c r="Z21" s="8"/>
      <c r="AA21" s="8"/>
      <c r="AB21" s="8"/>
      <c r="AC21" s="8"/>
      <c r="AD21" s="8"/>
      <c r="AE21" s="8"/>
      <c r="AF21" s="8"/>
      <c r="AG21" s="8"/>
      <c r="AH21" s="8"/>
      <c r="AI21" s="8"/>
      <c r="AJ21" s="8"/>
      <c r="AK21" s="8"/>
      <c r="AL21" s="8"/>
      <c r="AM21" s="8"/>
      <c r="AN21" s="8"/>
      <c r="AO21" s="8"/>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row>
    <row r="22" spans="1:105" s="54" customFormat="1" ht="11.25" customHeight="1">
      <c r="A22" s="55"/>
      <c r="B22" s="55"/>
      <c r="C22" s="56">
        <v>813</v>
      </c>
      <c r="D22" s="57">
        <v>812</v>
      </c>
      <c r="E22" s="41">
        <v>130</v>
      </c>
      <c r="F22" s="41">
        <v>30</v>
      </c>
      <c r="G22" s="44">
        <f t="shared" si="0"/>
        <v>148.94424109072935</v>
      </c>
      <c r="H22" s="44">
        <f t="shared" si="1"/>
        <v>141.497029036193</v>
      </c>
      <c r="I22" s="44">
        <f t="shared" si="2"/>
        <v>134.42217758438343</v>
      </c>
      <c r="J22" s="45">
        <f t="shared" si="3"/>
        <v>127.70106870516418</v>
      </c>
      <c r="K22" s="46">
        <f t="shared" si="4"/>
        <v>3250</v>
      </c>
      <c r="L22" s="47" t="str">
        <f t="shared" si="5"/>
        <v/>
      </c>
      <c r="M22" s="48" t="str">
        <f t="shared" si="6"/>
        <v/>
      </c>
      <c r="N22" s="48" t="str">
        <f t="shared" si="7"/>
        <v/>
      </c>
      <c r="O22" s="60"/>
      <c r="P22" s="50">
        <v>284.61226341183601</v>
      </c>
      <c r="Q22" s="50">
        <v>270.38165024124402</v>
      </c>
      <c r="R22" s="50">
        <v>256.86256772918199</v>
      </c>
      <c r="S22" s="50">
        <v>244.01943934272299</v>
      </c>
      <c r="T22" s="52">
        <f t="shared" si="8"/>
        <v>0</v>
      </c>
      <c r="U22" s="52">
        <f t="shared" si="9"/>
        <v>0</v>
      </c>
      <c r="V22" s="52">
        <f t="shared" si="10"/>
        <v>0</v>
      </c>
      <c r="W22" s="52">
        <f t="shared" si="11"/>
        <v>0</v>
      </c>
      <c r="X22" s="53"/>
      <c r="Y22" s="8"/>
      <c r="Z22" s="8"/>
      <c r="AA22" s="8"/>
      <c r="AB22" s="8"/>
      <c r="AC22" s="8"/>
      <c r="AD22" s="8"/>
      <c r="AE22" s="8"/>
      <c r="AF22" s="8"/>
      <c r="AG22" s="8"/>
      <c r="AH22" s="8"/>
      <c r="AI22" s="8"/>
      <c r="AJ22" s="8"/>
      <c r="AK22" s="8"/>
      <c r="AL22" s="8"/>
      <c r="AM22" s="8"/>
      <c r="AN22" s="8"/>
      <c r="AO22" s="8"/>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row>
    <row r="23" spans="1:105" s="54" customFormat="1" ht="11.25" customHeight="1">
      <c r="A23" s="55"/>
      <c r="B23" s="55"/>
      <c r="C23" s="56">
        <v>875</v>
      </c>
      <c r="D23" s="57">
        <v>875</v>
      </c>
      <c r="E23" s="41">
        <v>130</v>
      </c>
      <c r="F23" s="41">
        <v>30</v>
      </c>
      <c r="G23" s="44">
        <f t="shared" si="0"/>
        <v>155.97180969700179</v>
      </c>
      <c r="H23" s="44">
        <f t="shared" si="1"/>
        <v>148.17321921215182</v>
      </c>
      <c r="I23" s="44">
        <f t="shared" si="2"/>
        <v>140.76455825154429</v>
      </c>
      <c r="J23" s="45">
        <f t="shared" si="3"/>
        <v>133.72633033896696</v>
      </c>
      <c r="K23" s="46">
        <f t="shared" si="4"/>
        <v>3500</v>
      </c>
      <c r="L23" s="47" t="str">
        <f t="shared" si="5"/>
        <v/>
      </c>
      <c r="M23" s="48" t="str">
        <f t="shared" si="6"/>
        <v/>
      </c>
      <c r="N23" s="48" t="str">
        <f t="shared" si="7"/>
        <v/>
      </c>
      <c r="O23" s="60" t="s">
        <v>8</v>
      </c>
      <c r="P23" s="50">
        <v>2.3622079348814801E-2</v>
      </c>
      <c r="Q23" s="50">
        <v>2.2440975381374101E-2</v>
      </c>
      <c r="R23" s="50">
        <v>2.1318926612305399E-2</v>
      </c>
      <c r="S23" s="50">
        <v>2.0252980281690099E-2</v>
      </c>
      <c r="T23" s="52">
        <f t="shared" si="8"/>
        <v>0</v>
      </c>
      <c r="U23" s="52">
        <f t="shared" si="9"/>
        <v>0</v>
      </c>
      <c r="V23" s="52">
        <f t="shared" si="10"/>
        <v>0</v>
      </c>
      <c r="W23" s="52">
        <f t="shared" si="11"/>
        <v>0</v>
      </c>
      <c r="X23" s="53"/>
      <c r="Y23" s="8"/>
      <c r="Z23" s="8"/>
      <c r="AA23" s="8"/>
      <c r="AB23" s="8"/>
      <c r="AC23" s="8"/>
      <c r="AD23" s="8"/>
      <c r="AE23" s="8"/>
      <c r="AF23" s="8"/>
      <c r="AG23" s="8"/>
      <c r="AH23" s="8"/>
      <c r="AI23" s="8"/>
      <c r="AJ23" s="8"/>
      <c r="AK23" s="8"/>
      <c r="AL23" s="8"/>
      <c r="AM23" s="8"/>
      <c r="AN23" s="8"/>
      <c r="AO23" s="8"/>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row>
    <row r="24" spans="1:105" s="54" customFormat="1" ht="11.25" customHeight="1">
      <c r="A24" s="55"/>
      <c r="B24" s="55"/>
      <c r="C24" s="56">
        <v>937</v>
      </c>
      <c r="D24" s="57">
        <v>938</v>
      </c>
      <c r="E24" s="41">
        <v>130</v>
      </c>
      <c r="F24" s="41">
        <v>30</v>
      </c>
      <c r="G24" s="44">
        <f t="shared" si="0"/>
        <v>162.99937830327417</v>
      </c>
      <c r="H24" s="44">
        <f t="shared" si="1"/>
        <v>154.84940938811059</v>
      </c>
      <c r="I24" s="44">
        <f t="shared" si="2"/>
        <v>147.10693891870514</v>
      </c>
      <c r="J24" s="45">
        <f t="shared" si="3"/>
        <v>139.75159197276977</v>
      </c>
      <c r="K24" s="46">
        <f t="shared" si="4"/>
        <v>3750</v>
      </c>
      <c r="L24" s="47" t="str">
        <f t="shared" si="5"/>
        <v/>
      </c>
      <c r="M24" s="48" t="str">
        <f t="shared" si="6"/>
        <v/>
      </c>
      <c r="N24" s="48" t="str">
        <f t="shared" si="7"/>
        <v/>
      </c>
      <c r="O24" s="60" t="s">
        <v>9</v>
      </c>
      <c r="P24" s="50">
        <v>48.391469923687502</v>
      </c>
      <c r="Q24" s="50">
        <v>45.971896427503097</v>
      </c>
      <c r="R24" s="50">
        <v>43.673301606128</v>
      </c>
      <c r="S24" s="50">
        <v>41.489636525821602</v>
      </c>
      <c r="T24" s="52">
        <f t="shared" si="8"/>
        <v>0</v>
      </c>
      <c r="U24" s="52">
        <f t="shared" si="9"/>
        <v>0</v>
      </c>
      <c r="V24" s="52">
        <f t="shared" si="10"/>
        <v>0</v>
      </c>
      <c r="W24" s="52">
        <f t="shared" si="11"/>
        <v>0</v>
      </c>
      <c r="X24" s="53"/>
      <c r="Y24" s="8"/>
      <c r="Z24" s="8"/>
      <c r="AA24" s="8"/>
      <c r="AB24" s="8"/>
      <c r="AC24" s="8"/>
      <c r="AD24" s="8"/>
      <c r="AE24" s="8"/>
      <c r="AF24" s="8"/>
      <c r="AG24" s="8"/>
      <c r="AH24" s="8"/>
      <c r="AI24" s="8"/>
      <c r="AJ24" s="8"/>
      <c r="AK24" s="8"/>
      <c r="AL24" s="8"/>
      <c r="AM24" s="8"/>
      <c r="AN24" s="8"/>
      <c r="AO24" s="8"/>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row>
    <row r="25" spans="1:105" s="54" customFormat="1" ht="11.25" customHeight="1">
      <c r="A25" s="55"/>
      <c r="B25" s="55"/>
      <c r="C25" s="56">
        <v>1000</v>
      </c>
      <c r="D25" s="57">
        <v>1000</v>
      </c>
      <c r="E25" s="41">
        <v>130</v>
      </c>
      <c r="F25" s="41">
        <v>30</v>
      </c>
      <c r="G25" s="44">
        <f t="shared" si="0"/>
        <v>170.02694690954658</v>
      </c>
      <c r="H25" s="44">
        <f t="shared" si="1"/>
        <v>161.52559956406941</v>
      </c>
      <c r="I25" s="44">
        <f t="shared" si="2"/>
        <v>153.44931958586602</v>
      </c>
      <c r="J25" s="45">
        <f t="shared" si="3"/>
        <v>145.77685360657256</v>
      </c>
      <c r="K25" s="46">
        <f t="shared" si="4"/>
        <v>4000</v>
      </c>
      <c r="L25" s="47" t="str">
        <f t="shared" si="5"/>
        <v/>
      </c>
      <c r="M25" s="48" t="str">
        <f t="shared" si="6"/>
        <v/>
      </c>
      <c r="N25" s="48" t="str">
        <f t="shared" si="7"/>
        <v/>
      </c>
      <c r="O25" s="60" t="s">
        <v>10</v>
      </c>
      <c r="P25" s="58">
        <v>284.61226341183601</v>
      </c>
      <c r="Q25" s="58">
        <v>270.38165024124402</v>
      </c>
      <c r="R25" s="58">
        <v>256.86256772918199</v>
      </c>
      <c r="S25" s="58">
        <v>244.01943934272299</v>
      </c>
      <c r="T25" s="52">
        <f t="shared" si="8"/>
        <v>0</v>
      </c>
      <c r="U25" s="52">
        <f t="shared" si="9"/>
        <v>0</v>
      </c>
      <c r="V25" s="52">
        <f t="shared" si="10"/>
        <v>0</v>
      </c>
      <c r="W25" s="52">
        <f t="shared" si="11"/>
        <v>0</v>
      </c>
      <c r="X25" s="53"/>
      <c r="Y25" s="8"/>
      <c r="Z25" s="8"/>
      <c r="AA25" s="8"/>
      <c r="AB25" s="8"/>
      <c r="AC25" s="8"/>
      <c r="AD25" s="8"/>
      <c r="AE25" s="8"/>
      <c r="AF25" s="8"/>
      <c r="AG25" s="8"/>
      <c r="AH25" s="8"/>
      <c r="AI25" s="8"/>
      <c r="AJ25" s="8"/>
      <c r="AK25" s="8"/>
      <c r="AL25" s="8"/>
      <c r="AM25" s="8"/>
      <c r="AN25" s="8"/>
      <c r="AO25" s="8"/>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row>
    <row r="26" spans="1:105" s="54" customFormat="1" ht="11.25" customHeight="1">
      <c r="A26" s="55"/>
      <c r="B26" s="55"/>
      <c r="C26" s="56">
        <v>1062</v>
      </c>
      <c r="D26" s="57">
        <v>1063</v>
      </c>
      <c r="E26" s="41">
        <v>130</v>
      </c>
      <c r="F26" s="41">
        <v>30</v>
      </c>
      <c r="G26" s="44">
        <f t="shared" si="0"/>
        <v>177.05451551581896</v>
      </c>
      <c r="H26" s="44">
        <f t="shared" si="1"/>
        <v>168.2017897400282</v>
      </c>
      <c r="I26" s="44">
        <f t="shared" si="2"/>
        <v>159.79170025302687</v>
      </c>
      <c r="J26" s="45">
        <f t="shared" si="3"/>
        <v>151.8021152403754</v>
      </c>
      <c r="K26" s="46">
        <f t="shared" si="4"/>
        <v>4250</v>
      </c>
      <c r="L26" s="47" t="str">
        <f t="shared" si="5"/>
        <v/>
      </c>
      <c r="M26" s="48" t="str">
        <f t="shared" si="6"/>
        <v/>
      </c>
      <c r="N26" s="48" t="str">
        <f t="shared" si="7"/>
        <v/>
      </c>
      <c r="O26" s="59" t="s">
        <v>13</v>
      </c>
      <c r="P26" s="50">
        <v>70.310499278902199</v>
      </c>
      <c r="Q26" s="50">
        <v>66.794974314957102</v>
      </c>
      <c r="R26" s="50">
        <v>63.4552255992093</v>
      </c>
      <c r="S26" s="50">
        <v>60.282464319248803</v>
      </c>
      <c r="T26" s="52">
        <f t="shared" si="8"/>
        <v>0</v>
      </c>
      <c r="U26" s="52">
        <f t="shared" si="9"/>
        <v>0</v>
      </c>
      <c r="V26" s="52">
        <f t="shared" si="10"/>
        <v>0</v>
      </c>
      <c r="W26" s="52">
        <f t="shared" si="11"/>
        <v>0</v>
      </c>
      <c r="X26" s="53"/>
      <c r="Y26" s="8"/>
      <c r="Z26" s="8"/>
      <c r="AA26" s="8"/>
      <c r="AB26" s="8"/>
      <c r="AC26" s="8"/>
      <c r="AD26" s="8"/>
      <c r="AE26" s="8"/>
      <c r="AF26" s="8"/>
      <c r="AG26" s="8"/>
      <c r="AH26" s="8"/>
      <c r="AI26" s="8"/>
      <c r="AJ26" s="8"/>
      <c r="AK26" s="8"/>
      <c r="AL26" s="8"/>
      <c r="AM26" s="8"/>
      <c r="AN26" s="8"/>
      <c r="AO26" s="8"/>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row>
    <row r="27" spans="1:105" s="54" customFormat="1" ht="11.25" customHeight="1">
      <c r="A27" s="55"/>
      <c r="B27" s="55"/>
      <c r="C27" s="56">
        <v>1125</v>
      </c>
      <c r="D27" s="57">
        <v>1125</v>
      </c>
      <c r="E27" s="41">
        <v>130</v>
      </c>
      <c r="F27" s="41">
        <v>30</v>
      </c>
      <c r="G27" s="44">
        <f t="shared" si="0"/>
        <v>184.08208412209137</v>
      </c>
      <c r="H27" s="44">
        <f t="shared" si="1"/>
        <v>174.877979915987</v>
      </c>
      <c r="I27" s="44">
        <f t="shared" si="2"/>
        <v>166.13408092018773</v>
      </c>
      <c r="J27" s="45">
        <f t="shared" si="3"/>
        <v>157.82737687417819</v>
      </c>
      <c r="K27" s="46">
        <f t="shared" si="4"/>
        <v>4500</v>
      </c>
      <c r="L27" s="47" t="str">
        <f t="shared" si="5"/>
        <v/>
      </c>
      <c r="M27" s="48" t="str">
        <f t="shared" si="6"/>
        <v/>
      </c>
      <c r="N27" s="48" t="str">
        <f t="shared" si="7"/>
        <v/>
      </c>
      <c r="O27" s="60"/>
      <c r="P27" s="50">
        <v>287.16169550715398</v>
      </c>
      <c r="Q27" s="50">
        <v>272.80361073179603</v>
      </c>
      <c r="R27" s="50">
        <v>259.16343019520599</v>
      </c>
      <c r="S27" s="50">
        <v>246.20525868544601</v>
      </c>
      <c r="T27" s="52">
        <f t="shared" si="8"/>
        <v>0</v>
      </c>
      <c r="U27" s="52">
        <f t="shared" si="9"/>
        <v>0</v>
      </c>
      <c r="V27" s="52">
        <f t="shared" si="10"/>
        <v>0</v>
      </c>
      <c r="W27" s="52">
        <f t="shared" si="11"/>
        <v>0</v>
      </c>
      <c r="X27" s="53"/>
      <c r="Y27" s="8"/>
      <c r="Z27" s="8"/>
      <c r="AA27" s="8"/>
      <c r="AB27" s="8"/>
      <c r="AC27" s="8"/>
      <c r="AD27" s="8"/>
      <c r="AE27" s="8"/>
      <c r="AF27" s="8"/>
      <c r="AG27" s="8"/>
      <c r="AH27" s="8"/>
      <c r="AI27" s="8"/>
      <c r="AJ27" s="8"/>
      <c r="AK27" s="8"/>
      <c r="AL27" s="8"/>
      <c r="AM27" s="8"/>
      <c r="AN27" s="8"/>
      <c r="AO27" s="8"/>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row>
    <row r="28" spans="1:105" s="54" customFormat="1" ht="11.25" customHeight="1">
      <c r="A28" s="55"/>
      <c r="B28" s="55"/>
      <c r="C28" s="56">
        <v>1187</v>
      </c>
      <c r="D28" s="57">
        <v>1188</v>
      </c>
      <c r="E28" s="41">
        <v>130</v>
      </c>
      <c r="F28" s="41">
        <v>30</v>
      </c>
      <c r="G28" s="44">
        <f t="shared" si="0"/>
        <v>191.10965272836376</v>
      </c>
      <c r="H28" s="44">
        <f t="shared" si="1"/>
        <v>181.55417009194579</v>
      </c>
      <c r="I28" s="44">
        <f t="shared" si="2"/>
        <v>172.47646158734858</v>
      </c>
      <c r="J28" s="45">
        <f t="shared" si="3"/>
        <v>163.852638507981</v>
      </c>
      <c r="K28" s="46">
        <f t="shared" si="4"/>
        <v>4750</v>
      </c>
      <c r="L28" s="47" t="str">
        <f t="shared" si="5"/>
        <v/>
      </c>
      <c r="M28" s="48" t="str">
        <f t="shared" si="6"/>
        <v/>
      </c>
      <c r="N28" s="48" t="str">
        <f t="shared" si="7"/>
        <v/>
      </c>
      <c r="O28" s="60" t="s">
        <v>8</v>
      </c>
      <c r="P28" s="50">
        <v>2.4094577358694601E-2</v>
      </c>
      <c r="Q28" s="50">
        <v>2.2889848490759899E-2</v>
      </c>
      <c r="R28" s="50">
        <v>2.17453560662219E-2</v>
      </c>
      <c r="S28" s="50">
        <v>2.0658088262910799E-2</v>
      </c>
      <c r="T28" s="52">
        <f t="shared" si="8"/>
        <v>0</v>
      </c>
      <c r="U28" s="52">
        <f t="shared" si="9"/>
        <v>0</v>
      </c>
      <c r="V28" s="52">
        <f t="shared" si="10"/>
        <v>0</v>
      </c>
      <c r="W28" s="52">
        <f t="shared" si="11"/>
        <v>0</v>
      </c>
      <c r="X28" s="53"/>
      <c r="Y28" s="8"/>
      <c r="Z28" s="8"/>
      <c r="AA28" s="8"/>
      <c r="AB28" s="8"/>
      <c r="AC28" s="8"/>
      <c r="AD28" s="8"/>
      <c r="AE28" s="8"/>
      <c r="AF28" s="8"/>
      <c r="AG28" s="8"/>
      <c r="AH28" s="8"/>
      <c r="AI28" s="8"/>
      <c r="AJ28" s="8"/>
      <c r="AK28" s="8"/>
      <c r="AL28" s="8"/>
      <c r="AM28" s="8"/>
      <c r="AN28" s="8"/>
      <c r="AO28" s="8"/>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row>
    <row r="29" spans="1:105" s="54" customFormat="1" ht="11.25" customHeight="1">
      <c r="A29" s="55"/>
      <c r="B29" s="55"/>
      <c r="C29" s="56">
        <v>1250</v>
      </c>
      <c r="D29" s="57">
        <v>1250</v>
      </c>
      <c r="E29" s="41">
        <v>130</v>
      </c>
      <c r="F29" s="41">
        <v>30</v>
      </c>
      <c r="G29" s="44">
        <f t="shared" si="0"/>
        <v>198.13722133463619</v>
      </c>
      <c r="H29" s="44">
        <f t="shared" si="1"/>
        <v>188.23036026790456</v>
      </c>
      <c r="I29" s="44">
        <f t="shared" si="2"/>
        <v>178.81884225450943</v>
      </c>
      <c r="J29" s="45">
        <f t="shared" si="3"/>
        <v>169.87790014178378</v>
      </c>
      <c r="K29" s="46">
        <f t="shared" si="4"/>
        <v>5000</v>
      </c>
      <c r="L29" s="47" t="str">
        <f t="shared" si="5"/>
        <v/>
      </c>
      <c r="M29" s="48" t="str">
        <f t="shared" si="6"/>
        <v/>
      </c>
      <c r="N29" s="48" t="str">
        <f t="shared" si="7"/>
        <v/>
      </c>
      <c r="O29" s="60" t="s">
        <v>9</v>
      </c>
      <c r="P29" s="50">
        <v>46.215921920207599</v>
      </c>
      <c r="Q29" s="50">
        <v>43.905125824197199</v>
      </c>
      <c r="R29" s="50">
        <v>41.709869532987398</v>
      </c>
      <c r="S29" s="50">
        <v>39.624376056338001</v>
      </c>
      <c r="T29" s="52">
        <f t="shared" si="8"/>
        <v>0</v>
      </c>
      <c r="U29" s="52">
        <f t="shared" si="9"/>
        <v>0</v>
      </c>
      <c r="V29" s="52">
        <f t="shared" si="10"/>
        <v>0</v>
      </c>
      <c r="W29" s="52">
        <f t="shared" si="11"/>
        <v>0</v>
      </c>
      <c r="X29" s="53"/>
      <c r="Y29" s="8"/>
      <c r="Z29" s="8"/>
      <c r="AA29" s="8"/>
      <c r="AB29" s="8"/>
      <c r="AC29" s="8"/>
      <c r="AD29" s="8"/>
      <c r="AE29" s="8"/>
      <c r="AF29" s="8"/>
      <c r="AG29" s="8"/>
      <c r="AH29" s="8"/>
      <c r="AI29" s="8"/>
      <c r="AJ29" s="8"/>
      <c r="AK29" s="8"/>
      <c r="AL29" s="8"/>
      <c r="AM29" s="8"/>
      <c r="AN29" s="8"/>
      <c r="AO29" s="8"/>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row>
    <row r="30" spans="1:105" s="54" customFormat="1" ht="11.25" customHeight="1">
      <c r="A30" s="55"/>
      <c r="B30" s="55"/>
      <c r="C30" s="56">
        <v>1312</v>
      </c>
      <c r="D30" s="57">
        <v>1313</v>
      </c>
      <c r="E30" s="41">
        <v>130</v>
      </c>
      <c r="F30" s="41">
        <v>30</v>
      </c>
      <c r="G30" s="44">
        <f t="shared" si="0"/>
        <v>205.16478994090861</v>
      </c>
      <c r="H30" s="44">
        <f t="shared" si="1"/>
        <v>194.90655044386335</v>
      </c>
      <c r="I30" s="44">
        <f t="shared" si="2"/>
        <v>185.16122292167029</v>
      </c>
      <c r="J30" s="45">
        <f t="shared" si="3"/>
        <v>175.9031617755866</v>
      </c>
      <c r="K30" s="46">
        <f t="shared" si="4"/>
        <v>5250</v>
      </c>
      <c r="L30" s="47" t="str">
        <f t="shared" si="5"/>
        <v/>
      </c>
      <c r="M30" s="48" t="str">
        <f t="shared" si="6"/>
        <v/>
      </c>
      <c r="N30" s="48" t="str">
        <f t="shared" si="7"/>
        <v/>
      </c>
      <c r="O30" s="61" t="s">
        <v>14</v>
      </c>
      <c r="P30" s="58">
        <v>287.16169550715398</v>
      </c>
      <c r="Q30" s="58">
        <v>272.80361073179603</v>
      </c>
      <c r="R30" s="58">
        <v>259.16343019520599</v>
      </c>
      <c r="S30" s="58">
        <v>246.20525868544601</v>
      </c>
      <c r="T30" s="52">
        <f t="shared" si="8"/>
        <v>0</v>
      </c>
      <c r="U30" s="52">
        <f t="shared" si="9"/>
        <v>0</v>
      </c>
      <c r="V30" s="52">
        <f t="shared" si="10"/>
        <v>0</v>
      </c>
      <c r="W30" s="52">
        <f t="shared" si="11"/>
        <v>0</v>
      </c>
      <c r="X30" s="53"/>
      <c r="Y30" s="8"/>
      <c r="Z30" s="8"/>
      <c r="AA30" s="8"/>
      <c r="AB30" s="8"/>
      <c r="AC30" s="8"/>
      <c r="AD30" s="8"/>
      <c r="AE30" s="8"/>
      <c r="AF30" s="8"/>
      <c r="AG30" s="8"/>
      <c r="AH30" s="8"/>
      <c r="AI30" s="8"/>
      <c r="AJ30" s="8"/>
      <c r="AK30" s="8"/>
      <c r="AL30" s="8"/>
      <c r="AM30" s="8"/>
      <c r="AN30" s="8"/>
      <c r="AO30" s="8"/>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row>
    <row r="31" spans="1:105" s="54" customFormat="1" ht="11.25" customHeight="1">
      <c r="A31" s="55"/>
      <c r="B31" s="55"/>
      <c r="C31" s="56">
        <v>1375</v>
      </c>
      <c r="D31" s="57">
        <v>1375</v>
      </c>
      <c r="E31" s="41">
        <v>130</v>
      </c>
      <c r="F31" s="41">
        <v>30</v>
      </c>
      <c r="G31" s="44">
        <f t="shared" si="0"/>
        <v>212.19235854718099</v>
      </c>
      <c r="H31" s="44">
        <f t="shared" si="1"/>
        <v>201.58274061982218</v>
      </c>
      <c r="I31" s="44">
        <f t="shared" si="2"/>
        <v>191.50360358883117</v>
      </c>
      <c r="J31" s="45">
        <f t="shared" si="3"/>
        <v>181.92842340938938</v>
      </c>
      <c r="K31" s="46">
        <f t="shared" si="4"/>
        <v>5500</v>
      </c>
      <c r="L31" s="47" t="str">
        <f t="shared" si="5"/>
        <v/>
      </c>
      <c r="M31" s="48" t="str">
        <f t="shared" si="6"/>
        <v/>
      </c>
      <c r="N31" s="48" t="str">
        <f t="shared" si="7"/>
        <v/>
      </c>
      <c r="O31" s="60" t="s">
        <v>15</v>
      </c>
      <c r="P31" s="50">
        <v>72.7361584484796</v>
      </c>
      <c r="Q31" s="50">
        <v>69.099350526055701</v>
      </c>
      <c r="R31" s="50">
        <v>65.644382999752906</v>
      </c>
      <c r="S31" s="50">
        <v>62.362163849765203</v>
      </c>
      <c r="T31" s="52">
        <f t="shared" si="8"/>
        <v>0</v>
      </c>
      <c r="U31" s="52">
        <f t="shared" si="9"/>
        <v>0</v>
      </c>
      <c r="V31" s="52">
        <f t="shared" si="10"/>
        <v>0</v>
      </c>
      <c r="W31" s="52">
        <f t="shared" si="11"/>
        <v>0</v>
      </c>
      <c r="X31" s="53"/>
      <c r="Y31" s="8"/>
      <c r="Z31" s="8"/>
      <c r="AA31" s="8"/>
      <c r="AB31" s="8"/>
      <c r="AC31" s="8"/>
      <c r="AD31" s="8"/>
      <c r="AE31" s="8"/>
      <c r="AF31" s="8"/>
      <c r="AG31" s="8"/>
      <c r="AH31" s="8"/>
      <c r="AI31" s="8"/>
      <c r="AJ31" s="8"/>
      <c r="AK31" s="8"/>
      <c r="AL31" s="8"/>
      <c r="AM31" s="8"/>
      <c r="AN31" s="8"/>
      <c r="AO31" s="8"/>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row>
    <row r="32" spans="1:105" s="54" customFormat="1" ht="11.25" customHeight="1">
      <c r="A32" s="55"/>
      <c r="B32" s="55"/>
      <c r="C32" s="56">
        <v>1437</v>
      </c>
      <c r="D32" s="57">
        <v>1438</v>
      </c>
      <c r="E32" s="41">
        <v>130</v>
      </c>
      <c r="F32" s="41">
        <v>30</v>
      </c>
      <c r="G32" s="44">
        <f t="shared" si="0"/>
        <v>219.2199271534534</v>
      </c>
      <c r="H32" s="44">
        <f t="shared" si="1"/>
        <v>208.258930795781</v>
      </c>
      <c r="I32" s="44">
        <f t="shared" si="2"/>
        <v>197.84598425599202</v>
      </c>
      <c r="J32" s="45">
        <f t="shared" si="3"/>
        <v>187.95368504319222</v>
      </c>
      <c r="K32" s="46">
        <f t="shared" si="4"/>
        <v>5750</v>
      </c>
      <c r="L32" s="47" t="str">
        <f t="shared" si="5"/>
        <v/>
      </c>
      <c r="M32" s="48" t="str">
        <f t="shared" si="6"/>
        <v/>
      </c>
      <c r="N32" s="48" t="str">
        <f t="shared" si="7"/>
        <v/>
      </c>
      <c r="O32" s="60"/>
      <c r="P32" s="50">
        <v>291.58822122607802</v>
      </c>
      <c r="Q32" s="50">
        <v>277.00881016477399</v>
      </c>
      <c r="R32" s="50">
        <v>263.15836965653602</v>
      </c>
      <c r="S32" s="50">
        <v>250.000451173709</v>
      </c>
      <c r="T32" s="52">
        <f t="shared" si="8"/>
        <v>0</v>
      </c>
      <c r="U32" s="52">
        <f t="shared" si="9"/>
        <v>0</v>
      </c>
      <c r="V32" s="52">
        <f t="shared" si="10"/>
        <v>0</v>
      </c>
      <c r="W32" s="52">
        <f t="shared" si="11"/>
        <v>0</v>
      </c>
      <c r="X32" s="53"/>
      <c r="Y32" s="8"/>
      <c r="Z32" s="8"/>
      <c r="AA32" s="8"/>
      <c r="AB32" s="8"/>
      <c r="AC32" s="8"/>
      <c r="AD32" s="8"/>
      <c r="AE32" s="8"/>
      <c r="AF32" s="8"/>
      <c r="AG32" s="8"/>
      <c r="AH32" s="8"/>
      <c r="AI32" s="8"/>
      <c r="AJ32" s="8"/>
      <c r="AK32" s="8"/>
      <c r="AL32" s="8"/>
      <c r="AM32" s="8"/>
      <c r="AN32" s="8"/>
      <c r="AO32" s="8"/>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row>
    <row r="33" spans="1:105" s="54" customFormat="1" ht="11.25" customHeight="1">
      <c r="A33" s="55"/>
      <c r="B33" s="55"/>
      <c r="C33" s="56">
        <v>1500</v>
      </c>
      <c r="D33" s="57">
        <v>1500</v>
      </c>
      <c r="E33" s="41">
        <v>130</v>
      </c>
      <c r="F33" s="41">
        <v>30</v>
      </c>
      <c r="G33" s="44">
        <f t="shared" si="0"/>
        <v>226.24749575972581</v>
      </c>
      <c r="H33" s="44">
        <f t="shared" si="1"/>
        <v>214.93512097173979</v>
      </c>
      <c r="I33" s="44">
        <f t="shared" si="2"/>
        <v>204.18836492315288</v>
      </c>
      <c r="J33" s="45">
        <f t="shared" si="3"/>
        <v>193.97894667699501</v>
      </c>
      <c r="K33" s="46">
        <f t="shared" si="4"/>
        <v>6000</v>
      </c>
      <c r="L33" s="47" t="str">
        <f t="shared" si="5"/>
        <v/>
      </c>
      <c r="M33" s="48" t="str">
        <f t="shared" si="6"/>
        <v/>
      </c>
      <c r="N33" s="48" t="str">
        <f t="shared" si="7"/>
        <v/>
      </c>
      <c r="O33" s="60" t="s">
        <v>8</v>
      </c>
      <c r="P33" s="50">
        <v>2.4316895864177599E-2</v>
      </c>
      <c r="Q33" s="50">
        <v>2.3101051070968701E-2</v>
      </c>
      <c r="R33" s="50">
        <v>2.1945998517420299E-2</v>
      </c>
      <c r="S33" s="50">
        <v>2.0848698591549301E-2</v>
      </c>
      <c r="T33" s="52">
        <f t="shared" si="8"/>
        <v>0</v>
      </c>
      <c r="U33" s="52">
        <f t="shared" si="9"/>
        <v>0</v>
      </c>
      <c r="V33" s="52">
        <f t="shared" si="10"/>
        <v>0</v>
      </c>
      <c r="W33" s="52">
        <f t="shared" si="11"/>
        <v>0</v>
      </c>
      <c r="X33" s="53"/>
      <c r="Y33" s="8"/>
      <c r="Z33" s="8"/>
      <c r="AA33" s="8"/>
      <c r="AB33" s="8"/>
      <c r="AC33" s="8"/>
      <c r="AD33" s="8"/>
      <c r="AE33" s="8"/>
      <c r="AF33" s="8"/>
      <c r="AG33" s="8"/>
      <c r="AH33" s="8"/>
      <c r="AI33" s="8"/>
      <c r="AJ33" s="8"/>
      <c r="AK33" s="8"/>
      <c r="AL33" s="8"/>
      <c r="AM33" s="8"/>
      <c r="AN33" s="8"/>
      <c r="AO33" s="8"/>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row>
    <row r="34" spans="1:105" s="54" customFormat="1" ht="11.25" customHeight="1">
      <c r="A34" s="55"/>
      <c r="B34" s="55"/>
      <c r="C34" s="56">
        <v>1562</v>
      </c>
      <c r="D34" s="57">
        <v>1563</v>
      </c>
      <c r="E34" s="41">
        <v>130</v>
      </c>
      <c r="F34" s="41">
        <v>30</v>
      </c>
      <c r="G34" s="44">
        <f t="shared" si="0"/>
        <v>233.27506436599819</v>
      </c>
      <c r="H34" s="44">
        <f t="shared" si="1"/>
        <v>221.61131114769856</v>
      </c>
      <c r="I34" s="44">
        <f t="shared" si="2"/>
        <v>210.53074559031373</v>
      </c>
      <c r="J34" s="45">
        <f t="shared" si="3"/>
        <v>200.00420831079782</v>
      </c>
      <c r="K34" s="46">
        <f t="shared" si="4"/>
        <v>6250</v>
      </c>
      <c r="L34" s="47" t="str">
        <f t="shared" si="5"/>
        <v/>
      </c>
      <c r="M34" s="48" t="str">
        <f t="shared" si="6"/>
        <v/>
      </c>
      <c r="N34" s="48" t="str">
        <f t="shared" si="7"/>
        <v/>
      </c>
      <c r="O34" s="60" t="s">
        <v>9</v>
      </c>
      <c r="P34" s="50">
        <v>48.419262584301997</v>
      </c>
      <c r="Q34" s="50">
        <v>45.998299455086901</v>
      </c>
      <c r="R34" s="50">
        <v>43.6983844823326</v>
      </c>
      <c r="S34" s="50">
        <v>41.513465258215902</v>
      </c>
      <c r="T34" s="52">
        <f t="shared" si="8"/>
        <v>0</v>
      </c>
      <c r="U34" s="52">
        <f t="shared" si="9"/>
        <v>0</v>
      </c>
      <c r="V34" s="52">
        <f t="shared" si="10"/>
        <v>0</v>
      </c>
      <c r="W34" s="52">
        <f t="shared" si="11"/>
        <v>0</v>
      </c>
      <c r="X34" s="53"/>
      <c r="Y34" s="8"/>
      <c r="Z34" s="8"/>
      <c r="AA34" s="8"/>
      <c r="AB34" s="8"/>
      <c r="AC34" s="8"/>
      <c r="AD34" s="8"/>
      <c r="AE34" s="8"/>
      <c r="AF34" s="8"/>
      <c r="AG34" s="8"/>
      <c r="AH34" s="8"/>
      <c r="AI34" s="8"/>
      <c r="AJ34" s="8"/>
      <c r="AK34" s="8"/>
      <c r="AL34" s="8"/>
      <c r="AM34" s="8"/>
      <c r="AN34" s="8"/>
      <c r="AO34" s="8"/>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row>
    <row r="35" spans="1:105" s="54" customFormat="1" ht="11.25" customHeight="1">
      <c r="A35" s="55"/>
      <c r="B35" s="55"/>
      <c r="C35" s="56">
        <v>1625</v>
      </c>
      <c r="D35" s="57">
        <v>1625</v>
      </c>
      <c r="E35" s="41">
        <v>130</v>
      </c>
      <c r="F35" s="41">
        <v>30</v>
      </c>
      <c r="G35" s="44">
        <f t="shared" si="0"/>
        <v>240.30263297227063</v>
      </c>
      <c r="H35" s="44">
        <f t="shared" si="1"/>
        <v>228.28750132365735</v>
      </c>
      <c r="I35" s="44">
        <f t="shared" si="2"/>
        <v>216.87312625747458</v>
      </c>
      <c r="J35" s="45">
        <f t="shared" si="3"/>
        <v>206.02946994460061</v>
      </c>
      <c r="K35" s="46">
        <f t="shared" si="4"/>
        <v>6500</v>
      </c>
      <c r="L35" s="47" t="str">
        <f t="shared" si="5"/>
        <v/>
      </c>
      <c r="M35" s="48" t="str">
        <f t="shared" si="6"/>
        <v/>
      </c>
      <c r="N35" s="48" t="str">
        <f t="shared" si="7"/>
        <v/>
      </c>
      <c r="O35" s="60" t="s">
        <v>10</v>
      </c>
      <c r="P35" s="58">
        <v>291.58822122607802</v>
      </c>
      <c r="Q35" s="58">
        <v>277.00881016477399</v>
      </c>
      <c r="R35" s="58">
        <v>263.15836965653602</v>
      </c>
      <c r="S35" s="58">
        <v>250.000451173709</v>
      </c>
      <c r="T35" s="52">
        <f t="shared" si="8"/>
        <v>0</v>
      </c>
      <c r="U35" s="52">
        <f t="shared" si="9"/>
        <v>0</v>
      </c>
      <c r="V35" s="52">
        <f t="shared" si="10"/>
        <v>0</v>
      </c>
      <c r="W35" s="52">
        <f t="shared" si="11"/>
        <v>0</v>
      </c>
      <c r="X35" s="53"/>
      <c r="Y35" s="8"/>
      <c r="Z35" s="8"/>
      <c r="AA35" s="8"/>
      <c r="AB35" s="8"/>
      <c r="AC35" s="8"/>
      <c r="AD35" s="8"/>
      <c r="AE35" s="8"/>
      <c r="AF35" s="8"/>
      <c r="AG35" s="8"/>
      <c r="AH35" s="8"/>
      <c r="AI35" s="8"/>
      <c r="AJ35" s="8"/>
      <c r="AK35" s="8"/>
      <c r="AL35" s="8"/>
      <c r="AM35" s="8"/>
      <c r="AN35" s="8"/>
      <c r="AO35" s="8"/>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row>
    <row r="36" spans="1:105" s="54" customFormat="1" ht="11.25" customHeight="1">
      <c r="A36" s="55"/>
      <c r="B36" s="55"/>
      <c r="C36" s="56">
        <v>1687</v>
      </c>
      <c r="D36" s="57">
        <v>1688</v>
      </c>
      <c r="E36" s="41">
        <v>130</v>
      </c>
      <c r="F36" s="41">
        <v>30</v>
      </c>
      <c r="G36" s="44">
        <f t="shared" si="0"/>
        <v>247.33020157854301</v>
      </c>
      <c r="H36" s="44">
        <f t="shared" si="1"/>
        <v>234.96369149961615</v>
      </c>
      <c r="I36" s="44">
        <f t="shared" si="2"/>
        <v>223.21550692463543</v>
      </c>
      <c r="J36" s="45">
        <f t="shared" si="3"/>
        <v>212.05473157840339</v>
      </c>
      <c r="K36" s="46">
        <f t="shared" si="4"/>
        <v>6750</v>
      </c>
      <c r="L36" s="47" t="str">
        <f t="shared" si="5"/>
        <v/>
      </c>
      <c r="M36" s="48" t="str">
        <f t="shared" si="6"/>
        <v/>
      </c>
      <c r="N36" s="48" t="str">
        <f t="shared" si="7"/>
        <v/>
      </c>
      <c r="O36" s="59" t="s">
        <v>16</v>
      </c>
      <c r="P36" s="50">
        <v>71.394413042868194</v>
      </c>
      <c r="Q36" s="50">
        <v>67.824692390724806</v>
      </c>
      <c r="R36" s="50">
        <v>64.4334577711885</v>
      </c>
      <c r="S36" s="50">
        <v>61.211784882629097</v>
      </c>
      <c r="T36" s="52">
        <f t="shared" si="8"/>
        <v>0</v>
      </c>
      <c r="U36" s="52">
        <f t="shared" si="9"/>
        <v>0</v>
      </c>
      <c r="V36" s="52">
        <f t="shared" si="10"/>
        <v>0</v>
      </c>
      <c r="W36" s="52">
        <f t="shared" si="11"/>
        <v>0</v>
      </c>
      <c r="X36" s="53"/>
      <c r="Y36" s="8"/>
      <c r="Z36" s="8"/>
      <c r="AA36" s="8"/>
      <c r="AB36" s="8"/>
      <c r="AC36" s="8"/>
      <c r="AD36" s="8"/>
      <c r="AE36" s="8"/>
      <c r="AF36" s="8"/>
      <c r="AG36" s="8"/>
      <c r="AH36" s="8"/>
      <c r="AI36" s="8"/>
      <c r="AJ36" s="8"/>
      <c r="AK36" s="8"/>
      <c r="AL36" s="8"/>
      <c r="AM36" s="8"/>
      <c r="AN36" s="8"/>
      <c r="AO36" s="8"/>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row>
    <row r="37" spans="1:105" s="54" customFormat="1" ht="11.25" customHeight="1">
      <c r="A37" s="55"/>
      <c r="B37" s="55"/>
      <c r="C37" s="56">
        <v>1750</v>
      </c>
      <c r="D37" s="57">
        <v>1750</v>
      </c>
      <c r="E37" s="41">
        <v>130</v>
      </c>
      <c r="F37" s="41">
        <v>30</v>
      </c>
      <c r="G37" s="44">
        <f t="shared" si="0"/>
        <v>254.35777018481542</v>
      </c>
      <c r="H37" s="44">
        <f t="shared" si="1"/>
        <v>241.63988167557494</v>
      </c>
      <c r="I37" s="44">
        <f t="shared" si="2"/>
        <v>229.55788759179629</v>
      </c>
      <c r="J37" s="45">
        <f t="shared" si="3"/>
        <v>218.0799932122062</v>
      </c>
      <c r="K37" s="46">
        <f t="shared" si="4"/>
        <v>7000</v>
      </c>
      <c r="L37" s="47" t="str">
        <f t="shared" si="5"/>
        <v/>
      </c>
      <c r="M37" s="48" t="str">
        <f t="shared" si="6"/>
        <v/>
      </c>
      <c r="N37" s="48" t="str">
        <f t="shared" si="7"/>
        <v/>
      </c>
      <c r="O37" s="60"/>
      <c r="P37" s="50">
        <v>297.62563222851702</v>
      </c>
      <c r="Q37" s="50">
        <v>282.74435061709102</v>
      </c>
      <c r="R37" s="50">
        <v>268.60713308623701</v>
      </c>
      <c r="S37" s="50">
        <v>255.17677643192499</v>
      </c>
      <c r="T37" s="52">
        <f t="shared" si="8"/>
        <v>0</v>
      </c>
      <c r="U37" s="52">
        <f t="shared" si="9"/>
        <v>0</v>
      </c>
      <c r="V37" s="52">
        <f t="shared" si="10"/>
        <v>0</v>
      </c>
      <c r="W37" s="52">
        <f t="shared" si="11"/>
        <v>0</v>
      </c>
      <c r="X37" s="53"/>
      <c r="Y37" s="8"/>
      <c r="Z37" s="8"/>
      <c r="AA37" s="8"/>
      <c r="AB37" s="8"/>
      <c r="AC37" s="8"/>
      <c r="AD37" s="8"/>
      <c r="AE37" s="8"/>
      <c r="AF37" s="8"/>
      <c r="AG37" s="8"/>
      <c r="AH37" s="8"/>
      <c r="AI37" s="8"/>
      <c r="AJ37" s="8"/>
      <c r="AK37" s="8"/>
      <c r="AL37" s="8"/>
      <c r="AM37" s="8"/>
      <c r="AN37" s="8"/>
      <c r="AO37" s="8"/>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row>
    <row r="38" spans="1:105" s="54" customFormat="1" ht="11.25" customHeight="1">
      <c r="A38" s="55"/>
      <c r="B38" s="55"/>
      <c r="C38" s="56">
        <v>1812</v>
      </c>
      <c r="D38" s="57">
        <v>1813</v>
      </c>
      <c r="E38" s="41">
        <v>130</v>
      </c>
      <c r="F38" s="41">
        <v>30</v>
      </c>
      <c r="G38" s="44">
        <f t="shared" si="0"/>
        <v>261.3853387910878</v>
      </c>
      <c r="H38" s="44">
        <f t="shared" si="1"/>
        <v>248.31607185153371</v>
      </c>
      <c r="I38" s="44">
        <f t="shared" si="2"/>
        <v>235.90026825895717</v>
      </c>
      <c r="J38" s="45">
        <f t="shared" si="3"/>
        <v>224.10525484600902</v>
      </c>
      <c r="K38" s="46">
        <f t="shared" si="4"/>
        <v>7250</v>
      </c>
      <c r="L38" s="47" t="str">
        <f t="shared" si="5"/>
        <v/>
      </c>
      <c r="M38" s="48" t="str">
        <f t="shared" si="6"/>
        <v/>
      </c>
      <c r="N38" s="48" t="str">
        <f t="shared" si="7"/>
        <v/>
      </c>
      <c r="O38" s="60" t="s">
        <v>8</v>
      </c>
      <c r="P38" s="50">
        <v>2.51368021317388E-2</v>
      </c>
      <c r="Q38" s="50">
        <v>2.3879962025151798E-2</v>
      </c>
      <c r="R38" s="50">
        <v>2.2685963923894201E-2</v>
      </c>
      <c r="S38" s="50">
        <v>2.1551665727699499E-2</v>
      </c>
      <c r="T38" s="52">
        <f t="shared" si="8"/>
        <v>0</v>
      </c>
      <c r="U38" s="52">
        <f t="shared" si="9"/>
        <v>0</v>
      </c>
      <c r="V38" s="52">
        <f t="shared" si="10"/>
        <v>0</v>
      </c>
      <c r="W38" s="52">
        <f t="shared" si="11"/>
        <v>0</v>
      </c>
      <c r="X38" s="53"/>
      <c r="Y38" s="8"/>
      <c r="Z38" s="8"/>
      <c r="AA38" s="8"/>
      <c r="AB38" s="8"/>
      <c r="AC38" s="8"/>
      <c r="AD38" s="8"/>
      <c r="AE38" s="8"/>
      <c r="AF38" s="8"/>
      <c r="AG38" s="8"/>
      <c r="AH38" s="8"/>
      <c r="AI38" s="8"/>
      <c r="AJ38" s="8"/>
      <c r="AK38" s="8"/>
      <c r="AL38" s="8"/>
      <c r="AM38" s="8"/>
      <c r="AN38" s="8"/>
      <c r="AO38" s="8"/>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row>
    <row r="39" spans="1:105" s="54" customFormat="1" ht="11.25" customHeight="1">
      <c r="A39" s="55"/>
      <c r="B39" s="55"/>
      <c r="C39" s="56">
        <v>1875</v>
      </c>
      <c r="D39" s="57">
        <v>1875</v>
      </c>
      <c r="E39" s="41">
        <v>130</v>
      </c>
      <c r="F39" s="41">
        <v>30</v>
      </c>
      <c r="G39" s="44">
        <f t="shared" si="0"/>
        <v>268.41290739736024</v>
      </c>
      <c r="H39" s="44">
        <f t="shared" si="1"/>
        <v>254.9922620274925</v>
      </c>
      <c r="I39" s="44">
        <f t="shared" si="2"/>
        <v>242.24264892611802</v>
      </c>
      <c r="J39" s="45">
        <f t="shared" si="3"/>
        <v>230.13051647981183</v>
      </c>
      <c r="K39" s="46">
        <f t="shared" si="4"/>
        <v>7500</v>
      </c>
      <c r="L39" s="47" t="str">
        <f t="shared" si="5"/>
        <v/>
      </c>
      <c r="M39" s="48" t="str">
        <f t="shared" si="6"/>
        <v/>
      </c>
      <c r="N39" s="48" t="str">
        <f t="shared" si="7"/>
        <v/>
      </c>
      <c r="O39" s="60" t="s">
        <v>9</v>
      </c>
      <c r="P39" s="50">
        <v>46.257610911129397</v>
      </c>
      <c r="Q39" s="50">
        <v>43.944730365572902</v>
      </c>
      <c r="R39" s="50">
        <v>41.747493847294301</v>
      </c>
      <c r="S39" s="50">
        <v>39.660119154929603</v>
      </c>
      <c r="T39" s="52">
        <f t="shared" si="8"/>
        <v>0</v>
      </c>
      <c r="U39" s="52">
        <f t="shared" si="9"/>
        <v>0</v>
      </c>
      <c r="V39" s="52">
        <f t="shared" si="10"/>
        <v>0</v>
      </c>
      <c r="W39" s="52">
        <f t="shared" si="11"/>
        <v>0</v>
      </c>
      <c r="X39" s="53"/>
      <c r="Y39" s="8"/>
      <c r="Z39" s="8"/>
      <c r="AA39" s="8"/>
      <c r="AB39" s="8"/>
      <c r="AC39" s="8"/>
      <c r="AD39" s="8"/>
      <c r="AE39" s="8"/>
      <c r="AF39" s="8"/>
      <c r="AG39" s="8"/>
      <c r="AH39" s="8"/>
      <c r="AI39" s="8"/>
      <c r="AJ39" s="8"/>
      <c r="AK39" s="8"/>
      <c r="AL39" s="8"/>
      <c r="AM39" s="8"/>
      <c r="AN39" s="8"/>
      <c r="AO39" s="8"/>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row>
    <row r="40" spans="1:105" s="54" customFormat="1" ht="11.25" customHeight="1">
      <c r="A40" s="55"/>
      <c r="B40" s="55"/>
      <c r="C40" s="56">
        <v>1937</v>
      </c>
      <c r="D40" s="57">
        <v>1938</v>
      </c>
      <c r="E40" s="41">
        <v>130</v>
      </c>
      <c r="F40" s="41">
        <v>30</v>
      </c>
      <c r="G40" s="44">
        <f t="shared" si="0"/>
        <v>275.44047600363263</v>
      </c>
      <c r="H40" s="44">
        <f t="shared" si="1"/>
        <v>261.6684522034513</v>
      </c>
      <c r="I40" s="44">
        <f t="shared" si="2"/>
        <v>248.58502959327888</v>
      </c>
      <c r="J40" s="45">
        <f t="shared" si="3"/>
        <v>236.15577811361462</v>
      </c>
      <c r="K40" s="46">
        <f t="shared" si="4"/>
        <v>7750</v>
      </c>
      <c r="L40" s="47" t="str">
        <f t="shared" si="5"/>
        <v/>
      </c>
      <c r="M40" s="48" t="str">
        <f t="shared" si="6"/>
        <v/>
      </c>
      <c r="N40" s="48" t="str">
        <f t="shared" si="7"/>
        <v/>
      </c>
      <c r="O40" s="61" t="s">
        <v>10</v>
      </c>
      <c r="P40" s="50">
        <v>297.62563222851702</v>
      </c>
      <c r="Q40" s="50">
        <v>282.74435061709102</v>
      </c>
      <c r="R40" s="50">
        <v>268.60713308623701</v>
      </c>
      <c r="S40" s="50">
        <v>255.17677643192499</v>
      </c>
      <c r="T40" s="52">
        <f t="shared" si="8"/>
        <v>0</v>
      </c>
      <c r="U40" s="52">
        <f t="shared" si="9"/>
        <v>0</v>
      </c>
      <c r="V40" s="52">
        <f t="shared" si="10"/>
        <v>0</v>
      </c>
      <c r="W40" s="52">
        <f t="shared" si="11"/>
        <v>0</v>
      </c>
      <c r="X40" s="53"/>
      <c r="Y40" s="8"/>
      <c r="Z40" s="8"/>
      <c r="AA40" s="8"/>
      <c r="AB40" s="8"/>
      <c r="AC40" s="8"/>
      <c r="AD40" s="8"/>
      <c r="AE40" s="8"/>
      <c r="AF40" s="8"/>
      <c r="AG40" s="8"/>
      <c r="AH40" s="8"/>
      <c r="AI40" s="8"/>
      <c r="AJ40" s="8"/>
      <c r="AK40" s="8"/>
      <c r="AL40" s="8"/>
      <c r="AM40" s="8"/>
      <c r="AN40" s="8"/>
      <c r="AO40" s="8"/>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row>
    <row r="41" spans="1:105" s="54" customFormat="1" ht="11.25" customHeight="1">
      <c r="A41" s="55"/>
      <c r="B41" s="55"/>
      <c r="C41" s="56">
        <v>2000</v>
      </c>
      <c r="D41" s="57">
        <v>2000</v>
      </c>
      <c r="E41" s="41">
        <v>130</v>
      </c>
      <c r="F41" s="41">
        <v>30</v>
      </c>
      <c r="G41" s="44">
        <f t="shared" si="0"/>
        <v>282.46804460990501</v>
      </c>
      <c r="H41" s="44">
        <f t="shared" si="1"/>
        <v>268.34464237941012</v>
      </c>
      <c r="I41" s="44">
        <f t="shared" si="2"/>
        <v>254.92741026043973</v>
      </c>
      <c r="J41" s="45">
        <f t="shared" si="3"/>
        <v>242.18103974741743</v>
      </c>
      <c r="K41" s="46">
        <f t="shared" si="4"/>
        <v>8000</v>
      </c>
      <c r="L41" s="47" t="str">
        <f t="shared" si="5"/>
        <v/>
      </c>
      <c r="M41" s="48" t="str">
        <f t="shared" si="6"/>
        <v/>
      </c>
      <c r="N41" s="48" t="str">
        <f t="shared" si="7"/>
        <v/>
      </c>
      <c r="O41" s="60" t="s">
        <v>17</v>
      </c>
      <c r="P41" s="62">
        <v>73.820072212445595</v>
      </c>
      <c r="Q41" s="62">
        <v>70.129068601823306</v>
      </c>
      <c r="R41" s="62">
        <v>66.622615171732093</v>
      </c>
      <c r="S41" s="62">
        <v>63.291484413145497</v>
      </c>
      <c r="T41" s="52">
        <f t="shared" si="8"/>
        <v>0</v>
      </c>
      <c r="U41" s="52">
        <f t="shared" si="9"/>
        <v>0</v>
      </c>
      <c r="V41" s="52">
        <f t="shared" si="10"/>
        <v>0</v>
      </c>
      <c r="W41" s="52">
        <f t="shared" si="11"/>
        <v>0</v>
      </c>
      <c r="X41" s="53"/>
      <c r="Y41" s="8"/>
      <c r="Z41" s="8"/>
      <c r="AA41" s="8"/>
      <c r="AB41" s="8"/>
      <c r="AC41" s="8"/>
      <c r="AD41" s="8"/>
      <c r="AE41" s="8"/>
      <c r="AF41" s="8"/>
      <c r="AG41" s="8"/>
      <c r="AH41" s="8"/>
      <c r="AI41" s="8"/>
      <c r="AJ41" s="8"/>
      <c r="AK41" s="8"/>
      <c r="AL41" s="8"/>
      <c r="AM41" s="8"/>
      <c r="AN41" s="8"/>
      <c r="AO41" s="8"/>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row>
    <row r="42" spans="1:105" s="54" customFormat="1" ht="11.25" customHeight="1">
      <c r="A42" s="55"/>
      <c r="B42" s="55"/>
      <c r="C42" s="56">
        <v>2062</v>
      </c>
      <c r="D42" s="57">
        <v>2063</v>
      </c>
      <c r="E42" s="41">
        <v>130</v>
      </c>
      <c r="F42" s="41">
        <v>30</v>
      </c>
      <c r="G42" s="44">
        <f t="shared" si="0"/>
        <v>289.49561321617745</v>
      </c>
      <c r="H42" s="44">
        <f t="shared" si="1"/>
        <v>275.02083255536894</v>
      </c>
      <c r="I42" s="44">
        <f t="shared" si="2"/>
        <v>261.26979092760058</v>
      </c>
      <c r="J42" s="45">
        <f t="shared" si="3"/>
        <v>248.20630138122021</v>
      </c>
      <c r="K42" s="46">
        <f t="shared" si="4"/>
        <v>8250</v>
      </c>
      <c r="L42" s="47" t="str">
        <f t="shared" si="5"/>
        <v/>
      </c>
      <c r="M42" s="48" t="str">
        <f t="shared" si="6"/>
        <v/>
      </c>
      <c r="N42" s="48" t="str">
        <f t="shared" si="7"/>
        <v/>
      </c>
      <c r="O42" s="60"/>
      <c r="P42" s="50">
        <v>302.05215794744203</v>
      </c>
      <c r="Q42" s="50">
        <v>286.94955005006898</v>
      </c>
      <c r="R42" s="50">
        <v>272.60207254756602</v>
      </c>
      <c r="S42" s="50">
        <v>258.97196892018798</v>
      </c>
      <c r="T42" s="52">
        <f t="shared" si="8"/>
        <v>0</v>
      </c>
      <c r="U42" s="52">
        <f t="shared" si="9"/>
        <v>0</v>
      </c>
      <c r="V42" s="52">
        <f t="shared" si="10"/>
        <v>0</v>
      </c>
      <c r="W42" s="52">
        <f t="shared" si="11"/>
        <v>0</v>
      </c>
      <c r="X42" s="53"/>
      <c r="Y42" s="8"/>
      <c r="Z42" s="8"/>
      <c r="AA42" s="8"/>
      <c r="AB42" s="8"/>
      <c r="AC42" s="8"/>
      <c r="AD42" s="8"/>
      <c r="AE42" s="8"/>
      <c r="AF42" s="8"/>
      <c r="AG42" s="8"/>
      <c r="AH42" s="8"/>
      <c r="AI42" s="8"/>
      <c r="AJ42" s="8"/>
      <c r="AK42" s="8"/>
      <c r="AL42" s="8"/>
      <c r="AM42" s="8"/>
      <c r="AN42" s="8"/>
      <c r="AO42" s="8"/>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row>
    <row r="43" spans="1:105" s="54" customFormat="1" ht="11.25" customHeight="1">
      <c r="A43" s="55"/>
      <c r="B43" s="55"/>
      <c r="C43" s="56">
        <v>2125</v>
      </c>
      <c r="D43" s="57">
        <v>2125</v>
      </c>
      <c r="E43" s="41">
        <v>130</v>
      </c>
      <c r="F43" s="41">
        <v>30</v>
      </c>
      <c r="G43" s="44">
        <f t="shared" si="0"/>
        <v>296.52318182244983</v>
      </c>
      <c r="H43" s="44">
        <f t="shared" si="1"/>
        <v>281.69702273132771</v>
      </c>
      <c r="I43" s="44">
        <f t="shared" si="2"/>
        <v>267.61217159476143</v>
      </c>
      <c r="J43" s="45">
        <f t="shared" si="3"/>
        <v>254.23156301502306</v>
      </c>
      <c r="K43" s="46">
        <f t="shared" si="4"/>
        <v>8500</v>
      </c>
      <c r="L43" s="47" t="str">
        <f t="shared" si="5"/>
        <v/>
      </c>
      <c r="M43" s="48" t="str">
        <f t="shared" si="6"/>
        <v/>
      </c>
      <c r="N43" s="48" t="str">
        <f t="shared" si="7"/>
        <v/>
      </c>
      <c r="O43" s="60" t="s">
        <v>8</v>
      </c>
      <c r="P43" s="50">
        <v>2.5359120637221799E-2</v>
      </c>
      <c r="Q43" s="50">
        <v>2.4091164605360701E-2</v>
      </c>
      <c r="R43" s="50">
        <v>2.28866063750927E-2</v>
      </c>
      <c r="S43" s="50">
        <v>2.1742276056338002E-2</v>
      </c>
      <c r="T43" s="52">
        <f t="shared" si="8"/>
        <v>0</v>
      </c>
      <c r="U43" s="52">
        <f t="shared" si="9"/>
        <v>0</v>
      </c>
      <c r="V43" s="52">
        <f t="shared" si="10"/>
        <v>0</v>
      </c>
      <c r="W43" s="52">
        <f t="shared" si="11"/>
        <v>0</v>
      </c>
      <c r="X43" s="53"/>
      <c r="Y43" s="8"/>
      <c r="Z43" s="8"/>
      <c r="AA43" s="8"/>
      <c r="AB43" s="8"/>
      <c r="AC43" s="8"/>
      <c r="AD43" s="8"/>
      <c r="AE43" s="8"/>
      <c r="AF43" s="8"/>
      <c r="AG43" s="8"/>
      <c r="AH43" s="8"/>
      <c r="AI43" s="8"/>
      <c r="AJ43" s="8"/>
      <c r="AK43" s="8"/>
      <c r="AL43" s="8"/>
      <c r="AM43" s="8"/>
      <c r="AN43" s="8"/>
      <c r="AO43" s="8"/>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row>
    <row r="44" spans="1:105" s="54" customFormat="1" ht="11.25" customHeight="1">
      <c r="A44" s="55"/>
      <c r="B44" s="55"/>
      <c r="C44" s="56">
        <v>2187</v>
      </c>
      <c r="D44" s="57">
        <v>2188</v>
      </c>
      <c r="E44" s="41">
        <v>130</v>
      </c>
      <c r="F44" s="41">
        <v>30</v>
      </c>
      <c r="G44" s="44">
        <f t="shared" si="0"/>
        <v>303.55075042872227</v>
      </c>
      <c r="H44" s="44">
        <f t="shared" si="1"/>
        <v>288.37321290728653</v>
      </c>
      <c r="I44" s="44">
        <f t="shared" si="2"/>
        <v>273.95455226192229</v>
      </c>
      <c r="J44" s="45">
        <f t="shared" si="3"/>
        <v>260.25682464882584</v>
      </c>
      <c r="K44" s="46">
        <f t="shared" si="4"/>
        <v>8750</v>
      </c>
      <c r="L44" s="47" t="str">
        <f t="shared" si="5"/>
        <v/>
      </c>
      <c r="M44" s="48" t="str">
        <f t="shared" si="6"/>
        <v/>
      </c>
      <c r="N44" s="48" t="str">
        <f t="shared" si="7"/>
        <v/>
      </c>
      <c r="O44" s="60" t="s">
        <v>9</v>
      </c>
      <c r="P44" s="50">
        <v>48.460951575223802</v>
      </c>
      <c r="Q44" s="50">
        <v>46.037903996462603</v>
      </c>
      <c r="R44" s="50">
        <v>43.736008796639503</v>
      </c>
      <c r="S44" s="50">
        <v>41.549208356807497</v>
      </c>
      <c r="T44" s="52">
        <f t="shared" si="8"/>
        <v>0</v>
      </c>
      <c r="U44" s="52">
        <f t="shared" si="9"/>
        <v>0</v>
      </c>
      <c r="V44" s="52">
        <f t="shared" si="10"/>
        <v>0</v>
      </c>
      <c r="W44" s="52">
        <f t="shared" si="11"/>
        <v>0</v>
      </c>
      <c r="X44" s="53"/>
      <c r="Y44" s="8"/>
      <c r="Z44" s="8"/>
      <c r="AA44" s="8"/>
      <c r="AB44" s="8"/>
      <c r="AC44" s="8"/>
      <c r="AD44" s="8"/>
      <c r="AE44" s="8"/>
      <c r="AF44" s="8"/>
      <c r="AG44" s="8"/>
      <c r="AH44" s="8"/>
      <c r="AI44" s="8"/>
      <c r="AJ44" s="8"/>
      <c r="AK44" s="8"/>
      <c r="AL44" s="8"/>
      <c r="AM44" s="8"/>
      <c r="AN44" s="8"/>
      <c r="AO44" s="8"/>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row>
    <row r="45" spans="1:105" s="54" customFormat="1" ht="11.25" customHeight="1">
      <c r="A45" s="55"/>
      <c r="B45" s="55"/>
      <c r="C45" s="56">
        <v>2250</v>
      </c>
      <c r="D45" s="57">
        <v>2250</v>
      </c>
      <c r="E45" s="41">
        <v>130</v>
      </c>
      <c r="F45" s="41">
        <v>30</v>
      </c>
      <c r="G45" s="44">
        <f t="shared" si="0"/>
        <v>310.57831903499465</v>
      </c>
      <c r="H45" s="44">
        <f t="shared" si="1"/>
        <v>295.04940308324529</v>
      </c>
      <c r="I45" s="44">
        <f t="shared" si="2"/>
        <v>280.29693292908314</v>
      </c>
      <c r="J45" s="45">
        <f t="shared" si="3"/>
        <v>266.28208628262865</v>
      </c>
      <c r="K45" s="46">
        <f t="shared" si="4"/>
        <v>9000</v>
      </c>
      <c r="L45" s="47" t="str">
        <f t="shared" si="5"/>
        <v/>
      </c>
      <c r="M45" s="48" t="str">
        <f t="shared" si="6"/>
        <v/>
      </c>
      <c r="N45" s="48" t="str">
        <f t="shared" si="7"/>
        <v/>
      </c>
      <c r="O45" s="60" t="s">
        <v>10</v>
      </c>
      <c r="P45" s="58">
        <v>302.05215794744203</v>
      </c>
      <c r="Q45" s="58">
        <v>531.95370000000003</v>
      </c>
      <c r="R45" s="58">
        <v>436.29289999999997</v>
      </c>
      <c r="S45" s="58">
        <v>379.2688</v>
      </c>
      <c r="T45" s="52">
        <f t="shared" si="8"/>
        <v>0</v>
      </c>
      <c r="U45" s="52">
        <f t="shared" si="9"/>
        <v>0</v>
      </c>
      <c r="V45" s="52">
        <f t="shared" si="10"/>
        <v>0</v>
      </c>
      <c r="W45" s="52">
        <f t="shared" si="11"/>
        <v>0</v>
      </c>
      <c r="X45" s="53"/>
      <c r="Y45" s="8"/>
      <c r="Z45" s="8"/>
      <c r="AA45" s="8"/>
      <c r="AB45" s="8"/>
      <c r="AC45" s="8"/>
      <c r="AD45" s="8"/>
      <c r="AE45" s="8"/>
      <c r="AF45" s="8"/>
      <c r="AG45" s="8"/>
      <c r="AH45" s="8"/>
      <c r="AI45" s="8"/>
      <c r="AJ45" s="8"/>
      <c r="AK45" s="8"/>
      <c r="AL45" s="8"/>
      <c r="AM45" s="8"/>
      <c r="AN45" s="8"/>
      <c r="AO45" s="8"/>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row>
    <row r="46" spans="1:105" s="54" customFormat="1" ht="11.25" customHeight="1">
      <c r="A46" s="55"/>
      <c r="B46" s="55"/>
      <c r="C46" s="56">
        <v>2312</v>
      </c>
      <c r="D46" s="57">
        <v>2313</v>
      </c>
      <c r="E46" s="41">
        <v>130</v>
      </c>
      <c r="F46" s="41">
        <v>30</v>
      </c>
      <c r="G46" s="44">
        <f t="shared" si="0"/>
        <v>317.60588764126703</v>
      </c>
      <c r="H46" s="44">
        <f t="shared" si="1"/>
        <v>301.72559325920406</v>
      </c>
      <c r="I46" s="44">
        <f t="shared" si="2"/>
        <v>286.63931359624399</v>
      </c>
      <c r="J46" s="45">
        <f t="shared" si="3"/>
        <v>272.30734791643147</v>
      </c>
      <c r="K46" s="46">
        <f t="shared" si="4"/>
        <v>9250</v>
      </c>
      <c r="L46" s="47" t="str">
        <f t="shared" si="5"/>
        <v/>
      </c>
      <c r="M46" s="48" t="str">
        <f t="shared" si="6"/>
        <v/>
      </c>
      <c r="N46" s="48" t="str">
        <f t="shared" si="7"/>
        <v/>
      </c>
      <c r="O46" s="59" t="s">
        <v>18</v>
      </c>
      <c r="P46" s="50">
        <v>158.13995732963201</v>
      </c>
      <c r="Q46" s="50">
        <v>150.23295946315</v>
      </c>
      <c r="R46" s="50">
        <v>142.72131148999301</v>
      </c>
      <c r="S46" s="50">
        <v>135.585245915493</v>
      </c>
      <c r="T46" s="52">
        <f t="shared" si="8"/>
        <v>0</v>
      </c>
      <c r="U46" s="52">
        <f t="shared" si="9"/>
        <v>0</v>
      </c>
      <c r="V46" s="52">
        <f t="shared" si="10"/>
        <v>0</v>
      </c>
      <c r="W46" s="52">
        <f t="shared" si="11"/>
        <v>0</v>
      </c>
      <c r="X46" s="53"/>
      <c r="Y46" s="8"/>
      <c r="Z46" s="8"/>
      <c r="AA46" s="8"/>
      <c r="AB46" s="8"/>
      <c r="AC46" s="8"/>
      <c r="AD46" s="8"/>
      <c r="AE46" s="8"/>
      <c r="AF46" s="8"/>
      <c r="AG46" s="8"/>
      <c r="AH46" s="8"/>
      <c r="AI46" s="8"/>
      <c r="AJ46" s="8"/>
      <c r="AK46" s="8"/>
      <c r="AL46" s="8"/>
      <c r="AM46" s="8"/>
      <c r="AN46" s="8"/>
      <c r="AO46" s="8"/>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row>
    <row r="47" spans="1:105" s="54" customFormat="1" ht="11.25" customHeight="1">
      <c r="A47" s="55"/>
      <c r="B47" s="55"/>
      <c r="C47" s="56">
        <v>2375</v>
      </c>
      <c r="D47" s="57">
        <v>2375</v>
      </c>
      <c r="E47" s="41">
        <v>130</v>
      </c>
      <c r="F47" s="41">
        <v>30</v>
      </c>
      <c r="G47" s="44">
        <f t="shared" si="0"/>
        <v>324.63345624753941</v>
      </c>
      <c r="H47" s="44">
        <f t="shared" si="1"/>
        <v>308.40178343516288</v>
      </c>
      <c r="I47" s="44">
        <f t="shared" si="2"/>
        <v>292.98169426340485</v>
      </c>
      <c r="J47" s="45">
        <f t="shared" si="3"/>
        <v>278.33260955023428</v>
      </c>
      <c r="K47" s="46">
        <f t="shared" si="4"/>
        <v>9500</v>
      </c>
      <c r="L47" s="47" t="str">
        <f t="shared" si="5"/>
        <v/>
      </c>
      <c r="M47" s="48" t="str">
        <f t="shared" si="6"/>
        <v/>
      </c>
      <c r="N47" s="48" t="str">
        <f t="shared" si="7"/>
        <v/>
      </c>
      <c r="O47" s="60"/>
      <c r="P47" s="50">
        <v>858.78254925675901</v>
      </c>
      <c r="Q47" s="50">
        <v>815.84342179392104</v>
      </c>
      <c r="R47" s="50">
        <v>775.05125070422503</v>
      </c>
      <c r="S47" s="50">
        <v>736.29868816901399</v>
      </c>
      <c r="T47" s="52">
        <f t="shared" si="8"/>
        <v>0</v>
      </c>
      <c r="U47" s="52">
        <f t="shared" si="9"/>
        <v>0</v>
      </c>
      <c r="V47" s="52">
        <f t="shared" si="10"/>
        <v>0</v>
      </c>
      <c r="W47" s="52">
        <f t="shared" si="11"/>
        <v>0</v>
      </c>
      <c r="X47" s="53"/>
      <c r="Y47" s="8"/>
      <c r="Z47" s="8"/>
      <c r="AA47" s="8"/>
      <c r="AB47" s="8"/>
      <c r="AC47" s="8"/>
      <c r="AD47" s="8"/>
      <c r="AE47" s="8"/>
      <c r="AF47" s="8"/>
      <c r="AG47" s="8"/>
      <c r="AH47" s="8"/>
      <c r="AI47" s="8"/>
      <c r="AJ47" s="8"/>
      <c r="AK47" s="8"/>
      <c r="AL47" s="8"/>
      <c r="AM47" s="8"/>
      <c r="AN47" s="8"/>
      <c r="AO47" s="8"/>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row>
    <row r="48" spans="1:105" s="54" customFormat="1" ht="11.25" customHeight="1">
      <c r="A48" s="55"/>
      <c r="B48" s="55"/>
      <c r="C48" s="56">
        <v>2437</v>
      </c>
      <c r="D48" s="57">
        <v>2438</v>
      </c>
      <c r="E48" s="41">
        <v>130</v>
      </c>
      <c r="F48" s="41">
        <v>30</v>
      </c>
      <c r="G48" s="44">
        <f t="shared" si="0"/>
        <v>331.6610248538118</v>
      </c>
      <c r="H48" s="44">
        <f t="shared" si="1"/>
        <v>315.07797361112165</v>
      </c>
      <c r="I48" s="44">
        <f t="shared" si="2"/>
        <v>299.3240749305657</v>
      </c>
      <c r="J48" s="45">
        <f t="shared" si="3"/>
        <v>284.35787118403704</v>
      </c>
      <c r="K48" s="46">
        <f t="shared" si="4"/>
        <v>9750</v>
      </c>
      <c r="L48" s="47" t="str">
        <f t="shared" si="5"/>
        <v/>
      </c>
      <c r="M48" s="48" t="str">
        <f t="shared" si="6"/>
        <v/>
      </c>
      <c r="N48" s="48" t="str">
        <f t="shared" si="7"/>
        <v/>
      </c>
      <c r="O48" s="60" t="s">
        <v>8</v>
      </c>
      <c r="P48" s="50">
        <v>7.7849176880791904E-2</v>
      </c>
      <c r="Q48" s="50">
        <v>7.3956718036752397E-2</v>
      </c>
      <c r="R48" s="50">
        <v>7.0258882134914699E-2</v>
      </c>
      <c r="S48" s="50">
        <v>6.6745938028169E-2</v>
      </c>
      <c r="T48" s="52">
        <f t="shared" si="8"/>
        <v>0</v>
      </c>
      <c r="U48" s="52">
        <f t="shared" si="9"/>
        <v>0</v>
      </c>
      <c r="V48" s="52">
        <f t="shared" si="10"/>
        <v>0</v>
      </c>
      <c r="W48" s="52">
        <f t="shared" si="11"/>
        <v>0</v>
      </c>
      <c r="X48" s="53"/>
      <c r="Y48" s="8"/>
      <c r="Z48" s="8"/>
      <c r="AA48" s="8"/>
      <c r="AB48" s="8"/>
      <c r="AC48" s="8"/>
      <c r="AD48" s="8"/>
      <c r="AE48" s="8"/>
      <c r="AF48" s="8"/>
      <c r="AG48" s="8"/>
      <c r="AH48" s="8"/>
      <c r="AI48" s="8"/>
      <c r="AJ48" s="8"/>
      <c r="AK48" s="8"/>
      <c r="AL48" s="8"/>
      <c r="AM48" s="8"/>
      <c r="AN48" s="8"/>
      <c r="AO48" s="8"/>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row>
    <row r="49" spans="1:105" s="54" customFormat="1" ht="11.25" customHeight="1" thickBot="1">
      <c r="A49" s="55"/>
      <c r="B49" s="55"/>
      <c r="C49" s="56">
        <v>2500</v>
      </c>
      <c r="D49" s="57">
        <v>2500</v>
      </c>
      <c r="E49" s="41">
        <v>130</v>
      </c>
      <c r="F49" s="41">
        <v>30</v>
      </c>
      <c r="G49" s="44">
        <f t="shared" si="0"/>
        <v>338.68859346008423</v>
      </c>
      <c r="H49" s="44">
        <f t="shared" si="1"/>
        <v>321.75416378708053</v>
      </c>
      <c r="I49" s="44">
        <f t="shared" si="2"/>
        <v>305.66645559772655</v>
      </c>
      <c r="J49" s="45">
        <f t="shared" si="3"/>
        <v>290.38313281783985</v>
      </c>
      <c r="K49" s="63">
        <f t="shared" si="4"/>
        <v>10000</v>
      </c>
      <c r="L49" s="47" t="str">
        <f t="shared" si="5"/>
        <v/>
      </c>
      <c r="M49" s="48" t="str">
        <f t="shared" si="6"/>
        <v/>
      </c>
      <c r="N49" s="48" t="str">
        <f t="shared" si="7"/>
        <v/>
      </c>
      <c r="O49" s="60" t="s">
        <v>9</v>
      </c>
      <c r="P49" s="50">
        <v>80.290780448839698</v>
      </c>
      <c r="Q49" s="50">
        <v>76.276241426397604</v>
      </c>
      <c r="R49" s="50">
        <v>72.462429355077902</v>
      </c>
      <c r="S49" s="50">
        <v>68.839307887323898</v>
      </c>
      <c r="T49" s="52">
        <f t="shared" si="8"/>
        <v>0</v>
      </c>
      <c r="U49" s="52">
        <f t="shared" si="9"/>
        <v>0</v>
      </c>
      <c r="V49" s="52">
        <f t="shared" si="10"/>
        <v>0</v>
      </c>
      <c r="W49" s="52">
        <f t="shared" si="11"/>
        <v>0</v>
      </c>
      <c r="X49" s="53"/>
      <c r="Y49" s="8"/>
      <c r="Z49" s="8"/>
      <c r="AA49" s="8"/>
      <c r="AB49" s="8"/>
      <c r="AC49" s="8"/>
      <c r="AD49" s="8"/>
      <c r="AE49" s="8"/>
      <c r="AF49" s="8"/>
      <c r="AG49" s="8"/>
      <c r="AH49" s="8"/>
      <c r="AI49" s="8"/>
      <c r="AJ49" s="8"/>
      <c r="AK49" s="8"/>
      <c r="AL49" s="8"/>
      <c r="AM49" s="8"/>
      <c r="AN49" s="8"/>
      <c r="AO49" s="8"/>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row>
    <row r="50" spans="1:105" s="65" customFormat="1" ht="11.25" customHeight="1">
      <c r="A50" s="93" t="str">
        <f>'[2]EVS 80 Se Vorort'!A50</f>
        <v>Sonderlochungsszuschlag je Zwischenloch ** ..................................................................................</v>
      </c>
      <c r="B50" s="94"/>
      <c r="C50" s="95"/>
      <c r="D50" s="96"/>
      <c r="E50" s="94"/>
      <c r="F50" s="97"/>
      <c r="G50" s="98">
        <f>0.4*1.4</f>
        <v>0.55999999999999994</v>
      </c>
      <c r="H50" s="98">
        <f>0.35*1.4</f>
        <v>0.48999999999999994</v>
      </c>
      <c r="I50" s="98">
        <f>0.3*1.4</f>
        <v>0.42</v>
      </c>
      <c r="J50" s="98">
        <f>0.25*1.4</f>
        <v>0.35</v>
      </c>
      <c r="K50" s="97"/>
      <c r="L50" s="99"/>
      <c r="M50" s="100"/>
      <c r="N50" s="101"/>
      <c r="O50" s="36" t="s">
        <v>10</v>
      </c>
      <c r="P50" s="58">
        <v>858.78254925675901</v>
      </c>
      <c r="Q50" s="58">
        <v>815.84342179392104</v>
      </c>
      <c r="R50" s="58">
        <v>775.05125070422503</v>
      </c>
      <c r="S50" s="58">
        <v>736.29868816901399</v>
      </c>
      <c r="T50" s="64"/>
      <c r="U50" s="64"/>
      <c r="V50" s="64"/>
      <c r="W50" s="64"/>
      <c r="X50" s="53"/>
      <c r="Y50" s="8"/>
      <c r="Z50" s="8"/>
      <c r="AA50" s="8"/>
      <c r="AB50" s="8"/>
      <c r="AC50" s="8"/>
      <c r="AD50" s="8"/>
      <c r="AE50" s="8"/>
      <c r="AF50" s="8"/>
      <c r="AG50" s="8"/>
      <c r="AH50" s="8"/>
      <c r="AI50" s="8"/>
      <c r="AJ50" s="8"/>
      <c r="AK50" s="8"/>
      <c r="AL50" s="8"/>
      <c r="AM50" s="8"/>
      <c r="AN50" s="8"/>
      <c r="AO50" s="8"/>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row>
    <row r="51" spans="1:105" s="65" customFormat="1" ht="11.25" customHeight="1">
      <c r="A51" s="102" t="str">
        <f>'[2]EVS 80 Se Vorort'!A51</f>
        <v>Verkaufsbedingungen:</v>
      </c>
      <c r="B51" s="103"/>
      <c r="C51" s="104"/>
      <c r="D51" s="104"/>
      <c r="E51" s="104"/>
      <c r="F51" s="103"/>
      <c r="G51" s="105"/>
      <c r="H51" s="105"/>
      <c r="I51" s="105"/>
      <c r="J51" s="105"/>
      <c r="K51" s="106"/>
      <c r="L51" s="107"/>
      <c r="M51" s="104"/>
      <c r="N51" s="108"/>
      <c r="O51" s="66" t="s">
        <v>19</v>
      </c>
      <c r="P51" s="50">
        <v>158.86256650560901</v>
      </c>
      <c r="Q51" s="50">
        <v>150.919438180328</v>
      </c>
      <c r="R51" s="50">
        <v>143.373466271312</v>
      </c>
      <c r="S51" s="50">
        <v>136.20479295774601</v>
      </c>
      <c r="T51" s="64"/>
      <c r="U51" s="64"/>
      <c r="V51" s="64"/>
      <c r="W51" s="64"/>
      <c r="X51" s="8"/>
      <c r="Y51" s="8"/>
      <c r="Z51" s="8"/>
      <c r="AA51" s="8"/>
      <c r="AB51" s="8"/>
      <c r="AC51" s="8"/>
      <c r="AD51" s="8"/>
      <c r="AE51" s="8"/>
      <c r="AF51" s="8"/>
      <c r="AG51" s="8"/>
      <c r="AH51" s="8"/>
      <c r="AI51" s="8"/>
      <c r="AJ51" s="8"/>
      <c r="AK51" s="8"/>
      <c r="AL51" s="8"/>
      <c r="AM51" s="8"/>
      <c r="AN51" s="8"/>
      <c r="AO51" s="8"/>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row>
    <row r="52" spans="1:105" s="65" customFormat="1" ht="11.25" customHeight="1">
      <c r="A52" s="109" t="str">
        <f>'[2]EVS 80 Se Vorort'!A52</f>
        <v>Mindermengenzuschlag ....................................................................................</v>
      </c>
      <c r="B52" s="110"/>
      <c r="C52" s="106"/>
      <c r="D52" s="106" t="s">
        <v>20</v>
      </c>
      <c r="E52" s="103" t="str">
        <f>'[2]EVS 80 Se Vorort'!E52</f>
        <v>bei netto Auftragswert von weniger als € 150,-, Zuschlag € 25,-.*</v>
      </c>
      <c r="F52" s="106"/>
      <c r="G52" s="104"/>
      <c r="H52" s="106"/>
      <c r="I52" s="106"/>
      <c r="J52" s="106"/>
      <c r="K52" s="106"/>
      <c r="L52" s="107"/>
      <c r="M52" s="104"/>
      <c r="N52" s="108"/>
      <c r="O52" s="66"/>
      <c r="P52" s="50">
        <v>865.75850707100096</v>
      </c>
      <c r="Q52" s="50">
        <v>822.47058171745095</v>
      </c>
      <c r="R52" s="50">
        <v>781.347052631579</v>
      </c>
      <c r="S52" s="50">
        <v>742.27970000000005</v>
      </c>
      <c r="T52" s="64"/>
      <c r="U52" s="64"/>
      <c r="V52" s="64"/>
      <c r="W52" s="64"/>
      <c r="X52" s="8"/>
      <c r="Y52" s="8"/>
      <c r="Z52" s="8"/>
      <c r="AA52" s="8"/>
      <c r="AB52" s="8"/>
      <c r="AC52" s="8"/>
      <c r="AD52" s="8"/>
      <c r="AE52" s="8"/>
      <c r="AF52" s="8"/>
      <c r="AG52" s="8"/>
      <c r="AH52" s="8"/>
      <c r="AI52" s="8"/>
      <c r="AJ52" s="8"/>
      <c r="AK52" s="8"/>
      <c r="AL52" s="8"/>
      <c r="AM52" s="8"/>
      <c r="AN52" s="8"/>
      <c r="AO52" s="8"/>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row>
    <row r="53" spans="1:105" s="65" customFormat="1" ht="11.25" customHeight="1">
      <c r="A53" s="109" t="str">
        <f>'[2]EVS 80 Se Vorort'!A53</f>
        <v>Viellochszuschlag ....................................................................................</v>
      </c>
      <c r="B53" s="110"/>
      <c r="C53" s="106"/>
      <c r="D53" s="106"/>
      <c r="E53" s="103" t="str">
        <f>'[2]EVS 80 Se Vorort'!E53</f>
        <v>8 Ecklöcher kostenlos, Sonderlochung siehe Sonderlochungsszuschlag. **</v>
      </c>
      <c r="F53" s="106"/>
      <c r="G53" s="104"/>
      <c r="H53" s="106"/>
      <c r="I53" s="106"/>
      <c r="J53" s="106"/>
      <c r="K53" s="106"/>
      <c r="L53" s="107"/>
      <c r="M53" s="104"/>
      <c r="N53" s="108"/>
      <c r="O53" s="66" t="s">
        <v>8</v>
      </c>
      <c r="P53" s="50">
        <v>7.8543993396154699E-2</v>
      </c>
      <c r="Q53" s="50">
        <v>7.4616793726346997E-2</v>
      </c>
      <c r="R53" s="50">
        <v>7.0885954040029606E-2</v>
      </c>
      <c r="S53" s="50">
        <v>6.7341656338028105E-2</v>
      </c>
      <c r="T53" s="64"/>
      <c r="U53" s="64"/>
      <c r="V53" s="64"/>
      <c r="W53" s="64"/>
      <c r="X53" s="8"/>
      <c r="Y53" s="8"/>
      <c r="Z53" s="8"/>
      <c r="AA53" s="8"/>
      <c r="AB53" s="8"/>
      <c r="AC53" s="8"/>
      <c r="AD53" s="8"/>
      <c r="AE53" s="8"/>
      <c r="AF53" s="8"/>
      <c r="AG53" s="8"/>
      <c r="AH53" s="8"/>
      <c r="AI53" s="8"/>
      <c r="AJ53" s="8"/>
      <c r="AK53" s="8"/>
      <c r="AL53" s="8"/>
      <c r="AM53" s="8"/>
      <c r="AN53" s="8"/>
      <c r="AO53" s="8"/>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row>
    <row r="54" spans="1:105" s="65" customFormat="1" ht="11.25" customHeight="1">
      <c r="A54" s="109" t="str">
        <f>'[2]EVS 80 Se Vorort'!A54</f>
        <v>Lieferung .....................................................................................</v>
      </c>
      <c r="B54" s="110"/>
      <c r="C54" s="106"/>
      <c r="D54" s="106" t="s">
        <v>21</v>
      </c>
      <c r="E54" s="103" t="str">
        <f>'[2]EVS 80 Se Vorort'!E54</f>
        <v>ausschließlich ab Werk bei Staffelpreisliste.</v>
      </c>
      <c r="F54" s="106"/>
      <c r="G54" s="104"/>
      <c r="H54" s="106"/>
      <c r="I54" s="106"/>
      <c r="J54" s="106"/>
      <c r="K54" s="106"/>
      <c r="L54" s="107"/>
      <c r="M54" s="104"/>
      <c r="N54" s="108"/>
      <c r="O54" s="66" t="s">
        <v>9</v>
      </c>
      <c r="P54" s="50">
        <v>80.318573109454206</v>
      </c>
      <c r="Q54" s="50">
        <v>76.302644453981401</v>
      </c>
      <c r="R54" s="50">
        <v>72.487512231282494</v>
      </c>
      <c r="S54" s="50">
        <v>68.863136619718404</v>
      </c>
      <c r="T54" s="64"/>
      <c r="U54" s="64"/>
      <c r="V54" s="64"/>
      <c r="W54" s="64"/>
      <c r="X54" s="8"/>
      <c r="Y54" s="8"/>
      <c r="Z54" s="8"/>
      <c r="AA54" s="8"/>
      <c r="AB54" s="8"/>
      <c r="AC54" s="8"/>
      <c r="AD54" s="8"/>
      <c r="AE54" s="8"/>
      <c r="AF54" s="8"/>
      <c r="AG54" s="8"/>
      <c r="AH54" s="8"/>
      <c r="AI54" s="8"/>
      <c r="AJ54" s="8"/>
      <c r="AK54" s="8"/>
      <c r="AL54" s="8"/>
      <c r="AM54" s="8"/>
      <c r="AN54" s="8"/>
      <c r="AO54" s="8"/>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row>
    <row r="55" spans="1:105" s="65" customFormat="1" ht="11.25" customHeight="1">
      <c r="A55" s="109" t="str">
        <f>'[2]EVS 80 Se Vorort'!A55</f>
        <v>Lieferzeit .....................................................................................</v>
      </c>
      <c r="B55" s="110"/>
      <c r="C55" s="106"/>
      <c r="D55" s="106" t="s">
        <v>21</v>
      </c>
      <c r="E55" s="103" t="str">
        <f>'[2]EVS 80 Se Vorort'!E55</f>
        <v>Regellieferzeit 6 Werktage; Eillieferungen nach Vereinbarung 3 Werktage ab Werk</v>
      </c>
      <c r="F55" s="106"/>
      <c r="G55" s="104"/>
      <c r="H55" s="106"/>
      <c r="I55" s="106"/>
      <c r="J55" s="106"/>
      <c r="K55" s="106"/>
      <c r="L55" s="107"/>
      <c r="M55" s="104"/>
      <c r="N55" s="108"/>
      <c r="O55" s="66" t="s">
        <v>10</v>
      </c>
      <c r="P55" s="58">
        <v>865.75850707100096</v>
      </c>
      <c r="Q55" s="58">
        <v>822.47058171745095</v>
      </c>
      <c r="R55" s="58">
        <v>781.347052631579</v>
      </c>
      <c r="S55" s="58">
        <v>742.27970000000005</v>
      </c>
      <c r="T55" s="64"/>
      <c r="U55" s="64"/>
      <c r="V55" s="64"/>
      <c r="W55" s="64"/>
      <c r="X55" s="8"/>
      <c r="Y55" s="8"/>
      <c r="Z55" s="8"/>
      <c r="AA55" s="8"/>
      <c r="AB55" s="8"/>
      <c r="AC55" s="8"/>
      <c r="AD55" s="8"/>
      <c r="AE55" s="8"/>
      <c r="AF55" s="8"/>
      <c r="AG55" s="8"/>
      <c r="AH55" s="8"/>
      <c r="AI55" s="8"/>
      <c r="AJ55" s="8"/>
      <c r="AK55" s="8"/>
      <c r="AL55" s="8"/>
      <c r="AM55" s="8"/>
      <c r="AN55" s="8"/>
      <c r="AO55" s="8"/>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row>
    <row r="56" spans="1:105" s="65" customFormat="1" ht="11.25" customHeight="1">
      <c r="A56" s="109" t="str">
        <f>'[2]EVS 80 Se Vorort'!A56</f>
        <v>Verpackung ...................................................................................</v>
      </c>
      <c r="B56" s="110"/>
      <c r="C56" s="106"/>
      <c r="D56" s="106" t="s">
        <v>20</v>
      </c>
      <c r="E56" s="103" t="str">
        <f>'[2]EVS 80 Se Vorort'!E56</f>
        <v xml:space="preserve">frei ab netto Auftragswert &gt;€ 150,- darunter Bündelung/Verpackung z.Selbstkostenpreis. </v>
      </c>
      <c r="F56" s="106"/>
      <c r="G56" s="104"/>
      <c r="H56" s="106"/>
      <c r="I56" s="106"/>
      <c r="J56" s="106"/>
      <c r="K56" s="106"/>
      <c r="L56" s="107"/>
      <c r="M56" s="104"/>
      <c r="N56" s="108"/>
      <c r="O56" s="67" t="s">
        <v>22</v>
      </c>
      <c r="P56" s="50">
        <v>159.94648026957501</v>
      </c>
      <c r="Q56" s="50">
        <v>151.94915625609599</v>
      </c>
      <c r="R56" s="50">
        <v>144.35169844329101</v>
      </c>
      <c r="S56" s="50">
        <v>137.13411352112701</v>
      </c>
      <c r="T56" s="64"/>
      <c r="U56" s="64"/>
      <c r="V56" s="64"/>
      <c r="W56" s="64"/>
      <c r="X56" s="8"/>
      <c r="Y56" s="8"/>
      <c r="Z56" s="8"/>
      <c r="AA56" s="8"/>
      <c r="AB56" s="8"/>
      <c r="AC56" s="8"/>
      <c r="AD56" s="8"/>
      <c r="AE56" s="8"/>
      <c r="AF56" s="8"/>
      <c r="AG56" s="8"/>
      <c r="AH56" s="8"/>
      <c r="AI56" s="8"/>
      <c r="AJ56" s="8"/>
      <c r="AK56" s="8"/>
      <c r="AL56" s="8"/>
      <c r="AM56" s="8"/>
      <c r="AN56" s="8"/>
      <c r="AO56" s="8"/>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row>
    <row r="57" spans="1:105" s="65" customFormat="1" ht="11.25" customHeight="1">
      <c r="A57" s="109" t="str">
        <f>'[2]EVS 80 Se Vorort'!A57</f>
        <v>Gewährleistung ..................................................................................</v>
      </c>
      <c r="B57" s="110"/>
      <c r="C57" s="106"/>
      <c r="D57" s="106" t="s">
        <v>21</v>
      </c>
      <c r="E57" s="103" t="str">
        <f>'[2]EVS 80 Se Vorort'!E57</f>
        <v>Auf Behebung etwaiger Produktmängel oder Ersatzlieferung, keinesfalls auf</v>
      </c>
      <c r="F57" s="106"/>
      <c r="G57" s="104"/>
      <c r="H57" s="106"/>
      <c r="I57" s="106"/>
      <c r="J57" s="106"/>
      <c r="K57" s="106"/>
      <c r="L57" s="107"/>
      <c r="M57" s="104"/>
      <c r="N57" s="108"/>
      <c r="O57" s="66"/>
      <c r="P57" s="50">
        <v>876.22244379236497</v>
      </c>
      <c r="Q57" s="50">
        <v>832.41132160274606</v>
      </c>
      <c r="R57" s="50">
        <v>790.79075552260895</v>
      </c>
      <c r="S57" s="50">
        <v>751.25121774647903</v>
      </c>
      <c r="T57" s="64"/>
      <c r="U57" s="64"/>
      <c r="V57" s="64"/>
      <c r="W57" s="64"/>
      <c r="X57" s="8"/>
      <c r="Y57" s="8"/>
      <c r="Z57" s="8"/>
      <c r="AA57" s="8"/>
      <c r="AB57" s="8"/>
      <c r="AC57" s="8"/>
      <c r="AD57" s="8"/>
      <c r="AE57" s="8"/>
      <c r="AF57" s="8"/>
      <c r="AG57" s="8"/>
      <c r="AH57" s="8"/>
      <c r="AI57" s="8"/>
      <c r="AJ57" s="8"/>
      <c r="AK57" s="8"/>
      <c r="AL57" s="8"/>
      <c r="AM57" s="8"/>
      <c r="AN57" s="8"/>
      <c r="AO57" s="8"/>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row>
    <row r="58" spans="1:105" s="65" customFormat="1" ht="11.25" customHeight="1">
      <c r="A58" s="109"/>
      <c r="B58" s="110"/>
      <c r="C58" s="106"/>
      <c r="D58" s="106"/>
      <c r="E58" s="103" t="str">
        <f>'[2]EVS 80 Se Vorort'!E58</f>
        <v>Montage oder Austauschkosten, 6 Monate, nach unseren Lieferbedingungen Pkt 6.</v>
      </c>
      <c r="F58" s="106"/>
      <c r="G58" s="104"/>
      <c r="H58" s="106"/>
      <c r="I58" s="106"/>
      <c r="J58" s="106"/>
      <c r="K58" s="106"/>
      <c r="L58" s="107"/>
      <c r="M58" s="104"/>
      <c r="N58" s="108"/>
      <c r="O58" s="66" t="s">
        <v>8</v>
      </c>
      <c r="P58" s="50">
        <v>7.9586218169198905E-2</v>
      </c>
      <c r="Q58" s="50">
        <v>7.5606907260738904E-2</v>
      </c>
      <c r="R58" s="50">
        <v>7.1826561897701993E-2</v>
      </c>
      <c r="S58" s="50">
        <v>6.8235233802816903E-2</v>
      </c>
      <c r="T58" s="64"/>
      <c r="U58" s="64"/>
      <c r="V58" s="64"/>
      <c r="W58" s="64"/>
      <c r="X58" s="8"/>
      <c r="Y58" s="8"/>
      <c r="Z58" s="8"/>
      <c r="AA58" s="8"/>
      <c r="AB58" s="8"/>
      <c r="AC58" s="8"/>
      <c r="AD58" s="8"/>
      <c r="AE58" s="8"/>
      <c r="AF58" s="8"/>
      <c r="AG58" s="8"/>
      <c r="AH58" s="8"/>
      <c r="AI58" s="8"/>
      <c r="AJ58" s="8"/>
      <c r="AK58" s="8"/>
      <c r="AL58" s="8"/>
      <c r="AM58" s="8"/>
      <c r="AN58" s="8"/>
      <c r="AO58" s="8"/>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row>
    <row r="59" spans="1:105" s="65" customFormat="1" ht="11.25" customHeight="1">
      <c r="A59" s="109" t="str">
        <f>'[2]EVS 80 Se Vorort'!A59</f>
        <v>Preise ...................................................................................</v>
      </c>
      <c r="B59" s="110"/>
      <c r="C59" s="106"/>
      <c r="D59" s="106" t="s">
        <v>20</v>
      </c>
      <c r="E59" s="103" t="str">
        <f>'[2]EVS 80 Se Vorort'!E59</f>
        <v>rein netto, zuzüglich ges. Mwst, ohne jegl. Rabattabzug bei Staffelpreisen.</v>
      </c>
      <c r="F59" s="106"/>
      <c r="G59" s="104"/>
      <c r="H59" s="106"/>
      <c r="I59" s="106"/>
      <c r="J59" s="106"/>
      <c r="K59" s="106"/>
      <c r="L59" s="107"/>
      <c r="M59" s="104"/>
      <c r="N59" s="108"/>
      <c r="O59" s="66" t="s">
        <v>9</v>
      </c>
      <c r="P59" s="50">
        <v>80.360262100375905</v>
      </c>
      <c r="Q59" s="50">
        <v>76.342248995357195</v>
      </c>
      <c r="R59" s="50">
        <v>72.525136545589305</v>
      </c>
      <c r="S59" s="50">
        <v>68.8988797183098</v>
      </c>
      <c r="T59" s="64"/>
      <c r="U59" s="64"/>
      <c r="V59" s="64"/>
      <c r="W59" s="64"/>
      <c r="X59" s="8"/>
      <c r="Y59" s="8"/>
      <c r="Z59" s="8"/>
      <c r="AA59" s="8"/>
      <c r="AB59" s="8"/>
      <c r="AC59" s="8"/>
      <c r="AD59" s="8"/>
      <c r="AE59" s="8"/>
      <c r="AF59" s="8"/>
      <c r="AG59" s="8"/>
      <c r="AH59" s="8"/>
      <c r="AI59" s="8"/>
      <c r="AJ59" s="8"/>
      <c r="AK59" s="8"/>
      <c r="AL59" s="8"/>
      <c r="AM59" s="8"/>
      <c r="AN59" s="8"/>
      <c r="AO59" s="8"/>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row>
    <row r="60" spans="1:105" s="65" customFormat="1" ht="11.25" customHeight="1">
      <c r="A60" s="109" t="str">
        <f>'[2]EVS 80 Se Vorort'!A60</f>
        <v>Zahlung .....................................................................................</v>
      </c>
      <c r="B60" s="110"/>
      <c r="C60" s="106"/>
      <c r="D60" s="106" t="s">
        <v>21</v>
      </c>
      <c r="E60" s="103" t="str">
        <f>'[2]EVS 80 Se Vorort'!E60</f>
        <v>bei Bestellung;  Bestandskunden 30 Tage netto, 14 Tage abzgl. 2%</v>
      </c>
      <c r="F60" s="106"/>
      <c r="G60" s="104"/>
      <c r="H60" s="106"/>
      <c r="I60" s="106"/>
      <c r="J60" s="106"/>
      <c r="K60" s="106"/>
      <c r="L60" s="107"/>
      <c r="M60" s="104"/>
      <c r="N60" s="108"/>
      <c r="O60" s="66" t="s">
        <v>10</v>
      </c>
      <c r="P60" s="58">
        <v>876.22244379236497</v>
      </c>
      <c r="Q60" s="58">
        <v>531.95370000000003</v>
      </c>
      <c r="R60" s="58">
        <v>436.29289999999997</v>
      </c>
      <c r="S60" s="58">
        <v>379.2688</v>
      </c>
      <c r="T60" s="64"/>
      <c r="U60" s="64"/>
      <c r="V60" s="64"/>
      <c r="W60" s="64"/>
      <c r="X60" s="8"/>
      <c r="Y60" s="8"/>
      <c r="Z60" s="8"/>
      <c r="AA60" s="8"/>
      <c r="AB60" s="8"/>
      <c r="AC60" s="8"/>
      <c r="AD60" s="8"/>
      <c r="AE60" s="8"/>
      <c r="AF60" s="8"/>
      <c r="AG60" s="8"/>
      <c r="AH60" s="8"/>
      <c r="AI60" s="8"/>
      <c r="AJ60" s="8"/>
      <c r="AK60" s="8"/>
      <c r="AL60" s="8"/>
      <c r="AM60" s="8"/>
      <c r="AN60" s="8"/>
      <c r="AO60" s="8"/>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row>
    <row r="61" spans="1:105" s="65" customFormat="1" ht="11.25" customHeight="1" thickBot="1">
      <c r="A61" s="111" t="str">
        <f>'[2]EVS 80 Se Vorort'!A61</f>
        <v>Änderung der Preise jederzeit Vorbehalten.</v>
      </c>
      <c r="B61" s="112"/>
      <c r="C61" s="113"/>
      <c r="D61" s="113"/>
      <c r="E61" s="113"/>
      <c r="F61" s="113"/>
      <c r="G61" s="114"/>
      <c r="H61" s="113"/>
      <c r="I61" s="113"/>
      <c r="J61" s="113"/>
      <c r="K61" s="113"/>
      <c r="L61" s="115"/>
      <c r="M61" s="114"/>
      <c r="N61" s="116"/>
      <c r="O61" s="68"/>
      <c r="P61" s="68">
        <v>59.380400000000002</v>
      </c>
      <c r="Q61" s="68">
        <v>56.255099999999999</v>
      </c>
      <c r="R61" s="68">
        <v>54.022799999999997</v>
      </c>
      <c r="S61" s="68">
        <v>52.236899999999999</v>
      </c>
      <c r="T61" s="69"/>
      <c r="U61" s="8"/>
      <c r="V61" s="8"/>
      <c r="W61" s="8"/>
      <c r="X61" s="8"/>
      <c r="Y61" s="8"/>
      <c r="Z61" s="8"/>
      <c r="AA61" s="8"/>
      <c r="AB61" s="8"/>
      <c r="AC61" s="8"/>
      <c r="AD61" s="8"/>
      <c r="AE61" s="8"/>
      <c r="AF61" s="8"/>
      <c r="AG61" s="8"/>
      <c r="AH61" s="8"/>
      <c r="AI61" s="8"/>
      <c r="AJ61" s="8"/>
      <c r="AK61" s="8"/>
      <c r="AL61" s="8"/>
      <c r="AM61" s="8"/>
      <c r="AN61" s="8"/>
      <c r="AO61" s="8"/>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row>
    <row r="62" spans="1:105" ht="52.5" customHeight="1">
      <c r="A62" s="117"/>
      <c r="B62" s="118"/>
      <c r="C62" s="118"/>
      <c r="D62" s="118"/>
      <c r="E62" s="118"/>
      <c r="F62" s="118"/>
      <c r="G62" s="118"/>
      <c r="H62" s="118"/>
      <c r="I62" s="118"/>
      <c r="J62" s="118"/>
      <c r="K62" s="118"/>
      <c r="L62" s="119"/>
      <c r="M62" s="120"/>
      <c r="N62" s="121"/>
      <c r="O62" s="68"/>
      <c r="P62" s="68">
        <v>393.94220000000001</v>
      </c>
      <c r="Q62" s="68">
        <v>531.95370000000003</v>
      </c>
      <c r="R62" s="68">
        <v>436.29289999999997</v>
      </c>
      <c r="S62" s="68">
        <v>379.2688</v>
      </c>
    </row>
    <row r="63" spans="1:105" ht="33.75" customHeight="1" thickBot="1">
      <c r="A63" s="122"/>
      <c r="B63" s="123"/>
      <c r="C63" s="123"/>
      <c r="D63" s="123"/>
      <c r="E63" s="123"/>
      <c r="F63" s="123"/>
      <c r="G63" s="123"/>
      <c r="H63" s="123"/>
      <c r="I63" s="123"/>
      <c r="J63" s="123"/>
      <c r="K63" s="123"/>
      <c r="L63" s="124"/>
      <c r="M63" s="125"/>
      <c r="N63" s="126"/>
      <c r="O63" s="68"/>
      <c r="P63" s="68"/>
      <c r="Q63" s="68"/>
      <c r="R63" s="68"/>
      <c r="S63" s="68"/>
      <c r="T63" s="69"/>
    </row>
    <row r="64" spans="1:105">
      <c r="N64" s="127"/>
      <c r="O64" s="68"/>
      <c r="P64" s="68"/>
      <c r="Q64" s="68"/>
      <c r="R64" s="68"/>
      <c r="S64" s="68"/>
    </row>
    <row r="65" spans="14:14">
      <c r="N65" s="127"/>
    </row>
    <row r="66" spans="14:14">
      <c r="N66" s="127"/>
    </row>
  </sheetData>
  <sheetProtection password="D01A" sheet="1" objects="1" scenarios="1"/>
  <mergeCells count="3">
    <mergeCell ref="A2:N2"/>
    <mergeCell ref="G9:K9"/>
    <mergeCell ref="M9:N9"/>
  </mergeCells>
  <conditionalFormatting sqref="E13:E49">
    <cfRule type="expression" dxfId="5" priority="6" stopIfTrue="1">
      <formula>"130,150,180,220"</formula>
    </cfRule>
  </conditionalFormatting>
  <conditionalFormatting sqref="E13:E49">
    <cfRule type="expression" dxfId="4" priority="5" stopIfTrue="1">
      <formula>"130,150,180,220"</formula>
    </cfRule>
  </conditionalFormatting>
  <conditionalFormatting sqref="E50">
    <cfRule type="expression" dxfId="1" priority="1">
      <formula>"130,150,180,220"</formula>
    </cfRule>
    <cfRule type="expression" dxfId="0" priority="2">
      <formula>"130,150,180,220"</formula>
    </cfRule>
  </conditionalFormatting>
  <dataValidations count="15">
    <dataValidation type="whole" operator="greaterThanOrEqual" showErrorMessage="1" errorTitle="Zahleneingabe" error="Hier können nur ganze Zahlen ohne Kommastellen eingegeben werden" promptTitle="Stückzahl" prompt="Geben Sie hier die gewünschte Bestell- oder Anfragemenge für komplette Stutzen ein! Weiter mit &gt;TAB" sqref="A13:A49">
      <formula1>1</formula1>
    </dataValidation>
    <dataValidation allowBlank="1" showErrorMessage="1" promptTitle="Staffelpreis." prompt="Dieser Preis errechnet sich automatisch für Ihre eingegebenen Daten für die Menge ab 50 Stück. Weiter mit &gt;TAB" sqref="J13:J49"/>
    <dataValidation allowBlank="1" showErrorMessage="1" promptTitle="Innenumfang." prompt="Der Innenumfang errechnet sich hier automatisch aus (lichte Länge + lichte Breite) x 2. Weiter mit &gt;TAB" sqref="K13"/>
    <dataValidation allowBlank="1" showErrorMessage="1" promptTitle="Stückpreis." prompt="Dieses Feld zeigt den sich aus Ihren eingegebenen Daten automatisch errechneten Stückpreis für einen kompl. Stutzen mit 8 Ecklöchern entsprechend der eingegebenen Bestell- oder Anfragemenge, zzgl. ges. MWSt. Weiter mit &gt;TAB" sqref="L13:L49"/>
    <dataValidation allowBlank="1" showErrorMessage="1" promptTitle="Lochung**" prompt="Dieses Feld errechnet automatisch den Gesamtpreis der Zwischenlöcher für einen Einzelstutzen entsprechend des in der zweiten Spalte 'Anz. Zwischenlöcher' eingegebenen Wertes unter Berücksichtigung der in der 1. Spalte 'Menge' eingegebenen Staffelmen.&gt;TA" sqref="M13:M49"/>
    <dataValidation allowBlank="1" showErrorMessage="1" promptTitle=" ges. Summe*" prompt="Aus Ihren eingegebenen Daten errechneten sich hier automatisch der Gesamtbetrag dieser Zeile, netto, zuzüglich der ges. MWSt. Bitte beachten Sie  untenstehende Lieferkonditionen und unsere allgemeinen Geschäftsbedingun-gen." sqref="N13:N49"/>
    <dataValidation allowBlank="1" showInputMessage="1" showErrorMessage="1" promptTitle="Staffelpreis." prompt="Dieser Preis errechnet sich automatisch für Ihre eingegebenen Daten für die Menge 30 bis 49 Stück. Ab 50 Stück gilt die nächste Staffel. Weiter mit &gt;TAB" sqref="Q9"/>
    <dataValidation type="whole" operator="greaterThanOrEqual" allowBlank="1" showErrorMessage="1" errorTitle="Zahleneingabe" error="Hier können nur ganze Zahlen ohne Kommastellen eingegeben werden" promptTitle="Zwischenlöcher" prompt="Falls zu den 8 Ecklöchern noch zusätzlich Zwischenöcher gewünscht, hier Gesamtanzahl für beide Flanschrahmen eines Stutzens eingeben. Möglichst nach DIN 24154 T2 mit  Lochabstand  250 mm. Kurzformel: Anzahl Zwischenlöcher=Innumfang/250*2 Weiter m.&gt;TAB" sqref="B13:B49">
      <formula1>1</formula1>
    </dataValidation>
    <dataValidation type="whole" operator="greaterThanOrEqual" allowBlank="1" showErrorMessage="1" errorTitle="Zahleneingabe" error="Hier können nur ganze Zahlen ohne Kommastellen eingegeben werden" promptTitle="Lichte Länge." prompt="Überschreiben Sie dieses Feld mit den gewünschten Innenmaßen des benötigten Stutzens in mm , also hier die gewünschte lichte Länge und in der nächsten Spalte die lichte Breite! Weiter mit &gt;TAB_x000a_ " sqref="C13:C49">
      <formula1>1</formula1>
    </dataValidation>
    <dataValidation type="whole" operator="greaterThanOrEqual" allowBlank="1" showErrorMessage="1" errorTitle="Zahleneingabe" error="Hier können nur ganze Zahlen ohne Kommastellen eingegeben werden" promptTitle="Lichte Breite." prompt="Geben Sie hier die gewünschte lichte Breite ein! Weiter mit &gt;TAB" sqref="D13:D49">
      <formula1>1</formula1>
    </dataValidation>
    <dataValidation type="list" showErrorMessage="1" errorTitle="Zahleneingabe" error="Nur in den Maßen 130, 150 und 180 mm lieferbar!" promptTitle="Gestreckte Länge" prompt="Nur in den Maßen 130,150, und 180 lieferbar. Wählen Sie mit dem kleinen Pfeil rechts durch Anklicken aus. Sondermaße ab 500 m Innenumfang auf Anfrage. Weiter mit &gt;TAB" sqref="E13:E49">
      <formula1>"130,150,180"</formula1>
    </dataValidation>
    <dataValidation type="list" showErrorMessage="1" errorTitle="Flanschbreite" error="Nur in den Breiten 20 mm und 30 mm lieferbar" promptTitle="Flanschbreite." prompt="Duroflex Stutzen sind in zwei Flanschbreiten, 20 oder 30 mm lieferbar. Bei abweichenden Anschlußflanschbreiten am Gerät oder Kanal kann durch die lichten Maße bestimmt werden ob der Flansch innenbündig, außenbündig oder mittelig liegen soll._x000a_Weiter &gt;TAB" sqref="F13:F49">
      <formula1>"20,30,30V2A"</formula1>
    </dataValidation>
    <dataValidation allowBlank="1" showErrorMessage="1" promptTitle="Staffelpreis." prompt="Dieser Preis errechnet sich automatisch für Ihre eingegebenen Daten für die Menge 1 bis 9 Stück. Ab 10 Stück gilt die nächste Staffel. Weiter mit &gt;TAB" sqref="G13:G49"/>
    <dataValidation allowBlank="1" showErrorMessage="1" promptTitle="Staffelpreis." prompt="Dieser Preis errechnet sich automatisch für Ihre eingegebenen Daten für die Menge 10 bis 29 Stück. Ab 30 Stück gilt die nächste Staffel. Weiter mit &gt;TAB" sqref="H13:H49"/>
    <dataValidation allowBlank="1" showErrorMessage="1" promptTitle="Staffelpreis." prompt="Dieser Preis errechnet sich automatisch für Ihre eingegebenen Daten für die Menge 30 bis 49 Stück. Ab 50 Stück gilt die nächste Staffel. Weiter mit &gt;TAB" sqref="I13:I49"/>
  </dataValidations>
  <pageMargins left="0" right="0" top="0.39370078740157483" bottom="0.39370078740157483" header="0" footer="0"/>
  <headerFooter>
    <oddHeader>&amp;C&amp;A</oddHeader>
    <oddFooter>&amp;CSeite &amp;P</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20</vt:i4>
      </vt:variant>
    </vt:vector>
  </HeadingPairs>
  <TitlesOfParts>
    <vt:vector size="21" baseType="lpstr">
      <vt:lpstr>EVS 80 EX</vt:lpstr>
      <vt:lpstr>'EVS 80 EX'!ab_1_Stk</vt:lpstr>
      <vt:lpstr>'EVS 80 EX'!ab_10_Stk</vt:lpstr>
      <vt:lpstr>'EVS 80 EX'!Ab_30_Stk</vt:lpstr>
      <vt:lpstr>'EVS 80 EX'!Ab_50_Stk</vt:lpstr>
      <vt:lpstr>'EVS 80 EX'!Anz_Zwischen_Löcher</vt:lpstr>
      <vt:lpstr>'EVS 80 EX'!Druckbereich</vt:lpstr>
      <vt:lpstr>'EVS 80 EX'!Gestreckte_Länge</vt:lpstr>
      <vt:lpstr>'EVS 80 EX'!Innenumfang</vt:lpstr>
      <vt:lpstr>'EVS 80 EX'!Loch_ab_1</vt:lpstr>
      <vt:lpstr>'EVS 80 EX'!Loch_ab_10</vt:lpstr>
      <vt:lpstr>'EVS 80 EX'!Loch_ab_30</vt:lpstr>
      <vt:lpstr>'EVS 80 EX'!Loch_ab_50</vt:lpstr>
      <vt:lpstr>'EVS 80 EX'!Lochung_DM</vt:lpstr>
      <vt:lpstr>'EVS 80 EX'!Stückzahl</vt:lpstr>
      <vt:lpstr>'EVS 80 EX'!Z_84D972FE_E740_4616_97F0_613B9BAB398C_.wvu.Cols</vt:lpstr>
      <vt:lpstr>'EVS 80 EX'!Z_84D972FE_E740_4616_97F0_613B9BAB398C_.wvu.PrintArea</vt:lpstr>
      <vt:lpstr>'EVS 80 EX'!Z_A5B0737F_49C0_45D7_B6F8_233076BAD75F_.wvu.Cols</vt:lpstr>
      <vt:lpstr>'EVS 80 EX'!Z_A5B0737F_49C0_45D7_B6F8_233076BAD75F_.wvu.PrintArea</vt:lpstr>
      <vt:lpstr>'EVS 80 EX'!Z_E82EA736_D8DE_47CF_994D_E51E1B2183B0_.wvu.Cols</vt:lpstr>
      <vt:lpstr>'EVS 80 EX'!Z_E82EA736_D8DE_47CF_994D_E51E1B2183B0_.wvu.PrintArea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SimoneT</dc:creator>
  <cp:lastModifiedBy>SimoneT</cp:lastModifiedBy>
  <cp:revision>2</cp:revision>
  <dcterms:created xsi:type="dcterms:W3CDTF">2022-05-08T23:34:53Z</dcterms:created>
  <dcterms:modified xsi:type="dcterms:W3CDTF">2023-04-17T08:51:22Z</dcterms:modified>
</cp:coreProperties>
</file>